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055" windowHeight="6300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<sst xmlns="http://schemas.openxmlformats.org/spreadsheetml/2006/main" count="1430" uniqueCount="1126">
  <si>
    <t>ROMÂNIA</t>
  </si>
  <si>
    <t>Anexa nr.1 la HCJ nr.___________</t>
  </si>
  <si>
    <t>JUDEŢUL MUREŞ</t>
  </si>
  <si>
    <t>CONSILIUL JUDEŢEAN MUREŞ</t>
  </si>
  <si>
    <t>DENUMIREA</t>
  </si>
  <si>
    <t xml:space="preserve">Cod </t>
  </si>
  <si>
    <t>Buget</t>
  </si>
  <si>
    <t>Influenţă</t>
  </si>
  <si>
    <t>INDICATORILOR</t>
  </si>
  <si>
    <t>rând</t>
  </si>
  <si>
    <t>indicat.</t>
  </si>
  <si>
    <t>2004</t>
  </si>
  <si>
    <t>rectificat</t>
  </si>
  <si>
    <t>VENITURI TOTAL (rd.2+65+68+71+86+88)</t>
  </si>
  <si>
    <t>01</t>
  </si>
  <si>
    <t>00.01</t>
  </si>
  <si>
    <t>VENITURI PROPRII-TOTAL (rd.3+56+64+66+67)</t>
  </si>
  <si>
    <t>02</t>
  </si>
  <si>
    <t>48.02</t>
  </si>
  <si>
    <t>I. VENITURI CURENTE (rd.4+33)</t>
  </si>
  <si>
    <t>03</t>
  </si>
  <si>
    <t>00.02</t>
  </si>
  <si>
    <t>A. VENITURI FISCALE (rd.5+25)</t>
  </si>
  <si>
    <t>04</t>
  </si>
  <si>
    <t>00.03</t>
  </si>
  <si>
    <t>A1. IMPOZITE DIRECTE (rd.6+7+17+18+21)</t>
  </si>
  <si>
    <t>05</t>
  </si>
  <si>
    <t>00.04</t>
  </si>
  <si>
    <t>IMPOZITUL PE PROFIT</t>
  </si>
  <si>
    <t>06</t>
  </si>
  <si>
    <t>01.02</t>
  </si>
  <si>
    <t>IMPOZITE ŞI TAXE DE LA POPULAŢIE (rd.8 la 16)</t>
  </si>
  <si>
    <t>07</t>
  </si>
  <si>
    <t>03.02</t>
  </si>
  <si>
    <t>Impozit pe veniturile liber-profesioniştilor, meseriaşilor şi ale altor persoane fizice independente şi asociaţiilor familiale</t>
  </si>
  <si>
    <t>08</t>
  </si>
  <si>
    <t>03.02.01</t>
  </si>
  <si>
    <t>Impozit pe clădiri de la persoane fizice</t>
  </si>
  <si>
    <t>09</t>
  </si>
  <si>
    <t>03.02.02</t>
  </si>
  <si>
    <t>Taxe asupra mijloacelor de transport deţinute de persoane fizice</t>
  </si>
  <si>
    <t>10</t>
  </si>
  <si>
    <t>03.02.03</t>
  </si>
  <si>
    <t>Impozitul pe veniturile din închirieri, subînchirieri, locaţii de gestiune şi arendări</t>
  </si>
  <si>
    <t>11</t>
  </si>
  <si>
    <t>03.02.04</t>
  </si>
  <si>
    <t>Impozitul pe veniturile obţinute din drepturi de autor şi cele cuvenite inventatorilor şi inovatorilor</t>
  </si>
  <si>
    <t>12</t>
  </si>
  <si>
    <t>03.02.05</t>
  </si>
  <si>
    <t>Impozitul pe veniturile obţinute din premii şi câştiguri în bani sau în natură</t>
  </si>
  <si>
    <t>13</t>
  </si>
  <si>
    <t>03.02.07</t>
  </si>
  <si>
    <t>Impozit pe veniturile persoanelor fizice nesalariate</t>
  </si>
  <si>
    <t>14</t>
  </si>
  <si>
    <t>03.02.08</t>
  </si>
  <si>
    <t>Impozitul pe terenuri de la persoane fizice</t>
  </si>
  <si>
    <t>15</t>
  </si>
  <si>
    <t>03.02.09</t>
  </si>
  <si>
    <t>Alte impozite şi taxe de la populaţie</t>
  </si>
  <si>
    <t>16</t>
  </si>
  <si>
    <t>03.02.30</t>
  </si>
  <si>
    <t>TAXA PE TEREN</t>
  </si>
  <si>
    <t>17</t>
  </si>
  <si>
    <t>04.02</t>
  </si>
  <si>
    <t>IMPOZITUL PE CLĂDIRI ŞI TERENURI DE LA PERSOANE JURIDICE (rd.19+20)</t>
  </si>
  <si>
    <t>18</t>
  </si>
  <si>
    <t>05.02</t>
  </si>
  <si>
    <t>Impozitul pe clădiri de la persoane juridice</t>
  </si>
  <si>
    <t>19</t>
  </si>
  <si>
    <t>05.02.01</t>
  </si>
  <si>
    <t>Impozitul pe teren de la persoane juridice</t>
  </si>
  <si>
    <t>20</t>
  </si>
  <si>
    <t>05.02.02</t>
  </si>
  <si>
    <t>ALTE IMPOZITE DIRECTE (rd.22 la 24)</t>
  </si>
  <si>
    <t>21</t>
  </si>
  <si>
    <t>08.02</t>
  </si>
  <si>
    <t>Taxa asupra mijloacelor de transport deţinute de persoane juridice</t>
  </si>
  <si>
    <t>22</t>
  </si>
  <si>
    <t>08.02.05</t>
  </si>
  <si>
    <t>Impozitul pe terenul agricol</t>
  </si>
  <si>
    <t>23</t>
  </si>
  <si>
    <t>08.02.06</t>
  </si>
  <si>
    <t>Alte încasări din impozite directe</t>
  </si>
  <si>
    <t>24</t>
  </si>
  <si>
    <t>08.02.30</t>
  </si>
  <si>
    <t>A2. IMPOZITE INDIRECTE (rd.26+27)</t>
  </si>
  <si>
    <t>25</t>
  </si>
  <si>
    <t>13.00</t>
  </si>
  <si>
    <t>IMPOZITUL PE SPECTACOLE</t>
  </si>
  <si>
    <t>26</t>
  </si>
  <si>
    <t>15.02</t>
  </si>
  <si>
    <t>ALTE IMPOZITE INDIRECTE (rd.28 la 32)</t>
  </si>
  <si>
    <t>27</t>
  </si>
  <si>
    <t>17.02</t>
  </si>
  <si>
    <t>Taxe şi tarife pentru eliberarea de licenţe şi autorizaţii de funcţionare</t>
  </si>
  <si>
    <t>28</t>
  </si>
  <si>
    <t>17.02.03</t>
  </si>
  <si>
    <t>Taxe judiciare de timbru</t>
  </si>
  <si>
    <t>29</t>
  </si>
  <si>
    <t>17.02.10</t>
  </si>
  <si>
    <t>Taxe de timbru pentru activitatea notarială</t>
  </si>
  <si>
    <t>30</t>
  </si>
  <si>
    <t>17.02.12</t>
  </si>
  <si>
    <t>Taxe extrajudiciare de timbru</t>
  </si>
  <si>
    <t>31</t>
  </si>
  <si>
    <t>17.02.13</t>
  </si>
  <si>
    <t>Alte încasări din impozite indirecte</t>
  </si>
  <si>
    <t>32</t>
  </si>
  <si>
    <t>17.02.30</t>
  </si>
  <si>
    <t>B. VENITURI NEFISCALE (rd.34)</t>
  </si>
  <si>
    <t>33</t>
  </si>
  <si>
    <t>20.00</t>
  </si>
  <si>
    <t>VĂRSĂMINTE DIN PROFITUL NET AL REGIILOR AUTONOME</t>
  </si>
  <si>
    <t>34</t>
  </si>
  <si>
    <t>20.02</t>
  </si>
  <si>
    <t>VĂRSĂMINTE DE LA INSTITUŢIILE PUBLICE (rd.36 la 44)</t>
  </si>
  <si>
    <t>35</t>
  </si>
  <si>
    <t>21.02</t>
  </si>
  <si>
    <t>Alte venituri privind circulaţia pe drumurile publice</t>
  </si>
  <si>
    <t>36</t>
  </si>
  <si>
    <t>21.02.06</t>
  </si>
  <si>
    <t>Venituri din încasarea contravalorii lucrărilor de combatere a dăunătorilor şi bolilor în sectorul vegetal - servicii publice de protecţie a plantelor</t>
  </si>
  <si>
    <t>37</t>
  </si>
  <si>
    <t>21.02.07</t>
  </si>
  <si>
    <t>Veniturile punctelor de însămânţări artificiale</t>
  </si>
  <si>
    <t>38</t>
  </si>
  <si>
    <t>21.02.08</t>
  </si>
  <si>
    <t>Veniturile circumscripţiilor sanitar-veterinare</t>
  </si>
  <si>
    <t>39</t>
  </si>
  <si>
    <t>21.02.09</t>
  </si>
  <si>
    <t>Contribuţia lunară a părinţilor sau susţinătorilor legali pentru întreţinerea
copiilor în creşe</t>
  </si>
  <si>
    <t>40</t>
  </si>
  <si>
    <t>21.02.11</t>
  </si>
  <si>
    <t>Vărsăminte din disponibilităţile instituţiilor publice şi activităţilor autofinanţate</t>
  </si>
  <si>
    <t>41</t>
  </si>
  <si>
    <t>21.02.12</t>
  </si>
  <si>
    <t>Contribuţii datorate de persoanele beneficiare ale serviciilor cantinelor de ajutor social</t>
  </si>
  <si>
    <t>42</t>
  </si>
  <si>
    <t>21.02.14</t>
  </si>
  <si>
    <t>Taxe din activităţi cadastrale şi agricultură</t>
  </si>
  <si>
    <t>43</t>
  </si>
  <si>
    <t>21.02.15</t>
  </si>
  <si>
    <t>Alte venituri de la instituţiile publice</t>
  </si>
  <si>
    <t>44</t>
  </si>
  <si>
    <t>21.02.30</t>
  </si>
  <si>
    <t>DIVERSE VENITURI (rd.46 la 55)</t>
  </si>
  <si>
    <t>45</t>
  </si>
  <si>
    <t>22.02</t>
  </si>
  <si>
    <t>Venituri din recuperarea cheltuielilor de judecată, imputaţii şi despăgubiri</t>
  </si>
  <si>
    <t>46</t>
  </si>
  <si>
    <t>22.02.02</t>
  </si>
  <si>
    <t>Venituri din amenzi şi alte sancţiuni aplicate, potrivit dispoziţiilor legale</t>
  </si>
  <si>
    <t>47</t>
  </si>
  <si>
    <t>22.02.03</t>
  </si>
  <si>
    <t>Restituiri din fonduri din finanţarea bugetară locală a anilor precedenţi</t>
  </si>
  <si>
    <t>48</t>
  </si>
  <si>
    <t>22.02.05</t>
  </si>
  <si>
    <t>Impozit pe venitul din concesionarea bunurilor societăţilor comerciale sau
companiilor naţionale la care statul este acţionar majoritar, precum şi regiilor autonome</t>
  </si>
  <si>
    <t>49</t>
  </si>
  <si>
    <t>22.02.06</t>
  </si>
  <si>
    <t>Venituri din concesiuni şi închirieri</t>
  </si>
  <si>
    <t>50</t>
  </si>
  <si>
    <t>22.02.07</t>
  </si>
  <si>
    <t>Penalităţi pentru nedepunerea sau depunerea cu întârziere a declaraţiei de impozite şi taxe</t>
  </si>
  <si>
    <t>51</t>
  </si>
  <si>
    <t>22.02.08</t>
  </si>
  <si>
    <t>Încasări din valorificarea bunurilor confiscate potrivit legii</t>
  </si>
  <si>
    <t>52</t>
  </si>
  <si>
    <t>22.07.12</t>
  </si>
  <si>
    <t>Venituri realizate din administrarea sau valorificarea bunurilor fostelor C.A.P.</t>
  </si>
  <si>
    <t>53</t>
  </si>
  <si>
    <t>22.02.17</t>
  </si>
  <si>
    <t>Venituri din dividende</t>
  </si>
  <si>
    <t>54</t>
  </si>
  <si>
    <t>22.02.19</t>
  </si>
  <si>
    <t>Încasări din alte surse</t>
  </si>
  <si>
    <t>55</t>
  </si>
  <si>
    <t>22.02.30</t>
  </si>
  <si>
    <t>II. VENITURI DIN CAPITAL (rd.57)</t>
  </si>
  <si>
    <t>56</t>
  </si>
  <si>
    <t>30.00</t>
  </si>
  <si>
    <t>VENITURI DIN VALORIFICAREA UNOR BUNURI (rd.58 la 61)</t>
  </si>
  <si>
    <t>57</t>
  </si>
  <si>
    <t>30.02</t>
  </si>
  <si>
    <t>Venituri din valorificarea unor bunuri ale instituţiilor publice</t>
  </si>
  <si>
    <t>58</t>
  </si>
  <si>
    <t>30.02.01</t>
  </si>
  <si>
    <t>Venituri din vânzarea locuinţelor construite din fondurile statului</t>
  </si>
  <si>
    <t>59</t>
  </si>
  <si>
    <t>30.02.03</t>
  </si>
  <si>
    <t>Venituri din privatizare</t>
  </si>
  <si>
    <t>60</t>
  </si>
  <si>
    <t>30.02.04</t>
  </si>
  <si>
    <t>Venituri din vânzarea unor bunuri aparţinând domeniului privat</t>
  </si>
  <si>
    <t>61</t>
  </si>
  <si>
    <t>30.02.10</t>
  </si>
  <si>
    <t>IV. PRELEVARI DIN BUGETUL DE STAT(rd.63+67+68)</t>
  </si>
  <si>
    <t>62</t>
  </si>
  <si>
    <t xml:space="preserve">COTE ŞI SUME DEFALCATE DIN IMPOZITUL PE VENIT (rd.64 la 66) </t>
  </si>
  <si>
    <t>63</t>
  </si>
  <si>
    <t>31.02</t>
  </si>
  <si>
    <t>Cote defalcate din impozitul pe venit</t>
  </si>
  <si>
    <t>64</t>
  </si>
  <si>
    <t>31.02.01</t>
  </si>
  <si>
    <t>Sume defalcate din impozitul pe venit pentru echilibrarea bugetelor locale</t>
  </si>
  <si>
    <t>65</t>
  </si>
  <si>
    <t>31.02.02</t>
  </si>
  <si>
    <t>Sume alocate de consiliul judeţean pentru echilibrarea bugetelor locale</t>
  </si>
  <si>
    <t>66</t>
  </si>
  <si>
    <t>31.02.03</t>
  </si>
  <si>
    <t>COTE DEFALCATE DIN IMPOZITUL PE SALARII</t>
  </si>
  <si>
    <t>67</t>
  </si>
  <si>
    <t>32.02</t>
  </si>
  <si>
    <t>SUME DEFALCATE DIN TAXA PE VALOAREA ADĂUGATĂ (rd.69+70)</t>
  </si>
  <si>
    <t>68</t>
  </si>
  <si>
    <t>33.02</t>
  </si>
  <si>
    <t>Sume defalcate din taxa pe valoarea adăugată pentru instituţiile de 
învăţământ preuniversitar de stat, creşe şi centre judeţene şi locale de consultanţă agricolă</t>
  </si>
  <si>
    <t>69</t>
  </si>
  <si>
    <t>33.02.01</t>
  </si>
  <si>
    <t>Sume defalcate din taxa pe valoarea adăugată pentru subvenţionarea energiei
termice</t>
  </si>
  <si>
    <t>70</t>
  </si>
  <si>
    <t>33.02.02</t>
  </si>
  <si>
    <t>VI. SUBVENŢII (rd.72+83)</t>
  </si>
  <si>
    <t>71</t>
  </si>
  <si>
    <t>37.00</t>
  </si>
  <si>
    <t>SUBVENŢII PRIMITE DIN BUGETUL DE STAT (rd. 73 la 82)</t>
  </si>
  <si>
    <t>72</t>
  </si>
  <si>
    <t>37.02</t>
  </si>
  <si>
    <t>Subvenţii primite de bugetele locale pentru retehnologizarea centralelor
termice şi electrice de termoficare</t>
  </si>
  <si>
    <t>73</t>
  </si>
  <si>
    <t>37.02.02</t>
  </si>
  <si>
    <t>Subvenţii primite de bugetele locale pentru investiţii finanţate parţial din împrumuturi externe</t>
  </si>
  <si>
    <t>74</t>
  </si>
  <si>
    <t>37.02.03</t>
  </si>
  <si>
    <t>Subvenţii primite de bugetele locale pentru dezvoltarea sistemului
energetic</t>
  </si>
  <si>
    <t>75</t>
  </si>
  <si>
    <t>37.02.07</t>
  </si>
  <si>
    <t>Subvenţii primite de bugetele locale pentru finanţarea drepturilor acordate 
persoanelor cu handicap</t>
  </si>
  <si>
    <t>76</t>
  </si>
  <si>
    <t>37.02.09</t>
  </si>
  <si>
    <t>Subvenţii primite de bugetele locale pentru finanţarea elaborării şi/sau 
actualizării planurilor urbanistice generale şi a regulamentelor locale de urbanism</t>
  </si>
  <si>
    <t>77</t>
  </si>
  <si>
    <t>37.02.11</t>
  </si>
  <si>
    <t>Subvenţii primite de bugetele locale pentru aeroporturi de interes local</t>
  </si>
  <si>
    <t>78</t>
  </si>
  <si>
    <t>37.02.12</t>
  </si>
  <si>
    <t>Subvenţii primite de bugetele locale din Fondul de intervenţie</t>
  </si>
  <si>
    <t>79</t>
  </si>
  <si>
    <t>37.02.13</t>
  </si>
  <si>
    <t>Subvenţii primite de bugetele locale pentru finanţarea Programului de pietruire
a drumurilor comunale şi alimentarea cu apă a satelor</t>
  </si>
  <si>
    <t>80</t>
  </si>
  <si>
    <t>37.02.14</t>
  </si>
  <si>
    <t>Subvenţii primite de bugetele locale pentru finanţarea acţiunilor privind 
reducerea riscului seismic al construcţiilor existente cu destinaţia de locuinţă</t>
  </si>
  <si>
    <t>81</t>
  </si>
  <si>
    <t>37.02.15</t>
  </si>
  <si>
    <t>Subvenţii primite de bugetele locale pentru lucrările de cadastru imobiliar</t>
  </si>
  <si>
    <t>82</t>
  </si>
  <si>
    <t>37.02.16</t>
  </si>
  <si>
    <t>SUBVENŢII PRIMITE DE LA ALTE BUGETE (rd.84+85)</t>
  </si>
  <si>
    <t>83</t>
  </si>
  <si>
    <t>39.02</t>
  </si>
  <si>
    <t>Subvenţii primite de la bugetul asigurărilor pentru şomaj pentru finanţarea programelor pentru ocuparea temporară a forţei de muncă</t>
  </si>
  <si>
    <t>84</t>
  </si>
  <si>
    <t>39.02.02</t>
  </si>
  <si>
    <t>Subvenţii primite de la alte bugete locale pentru susţinerea sistemului
de protecţie a drepturilor copilului</t>
  </si>
  <si>
    <t>85</t>
  </si>
  <si>
    <t>39.02.04</t>
  </si>
  <si>
    <t>DONAŢII ŞI SPONSORIZĂRI (rd.87)</t>
  </si>
  <si>
    <t>86</t>
  </si>
  <si>
    <t>40.02</t>
  </si>
  <si>
    <t xml:space="preserve">Donaţii şi sponsorizări  </t>
  </si>
  <si>
    <t>87</t>
  </si>
  <si>
    <t>40.02.01</t>
  </si>
  <si>
    <t>ÎNCASĂRI DIN RAMBURSAREA ÎNPRUMUTURILOR ACORDATE(rd.89)</t>
  </si>
  <si>
    <t>88</t>
  </si>
  <si>
    <t>42.00</t>
  </si>
  <si>
    <t>ÎNCASĂRI DIN RAMBURSAREA ÎMPRUMUTURILOR ACORDATE
(rd.90+91)</t>
  </si>
  <si>
    <t>89</t>
  </si>
  <si>
    <t>42.02</t>
  </si>
  <si>
    <t>Încasări din rambursarea împrumuturilor temporare pentru înfiinţarea unor instituţii şi servicii publice de interes local sau a unor activităţi finanţate integral din venituri extrabugetare</t>
  </si>
  <si>
    <t>90</t>
  </si>
  <si>
    <t>42.02.13</t>
  </si>
  <si>
    <t>Încasări din rambursarea microcreditelor acordate de agenţiile guvernamentale şi administrate prin agenţii de credit</t>
  </si>
  <si>
    <t>91</t>
  </si>
  <si>
    <t>42.02.17</t>
  </si>
  <si>
    <t>SUME DIN FONDUL DE RULMENT PENTRU ACOPERIREA GOLURILOR TEMPORARE DE CASA</t>
  </si>
  <si>
    <t>46.02</t>
  </si>
  <si>
    <t>CHELTUIELI TOTAL (rd.151+164+296+326+391+408+419+426+435+450+460)</t>
  </si>
  <si>
    <t>92</t>
  </si>
  <si>
    <t>50.02</t>
  </si>
  <si>
    <t>A. CHELTUIELI CURENTE (rd.153+165+298+327+393+421+437)</t>
  </si>
  <si>
    <t>93</t>
  </si>
  <si>
    <t>CHELTUIELI DE PERSONAL (rd.154+166+299+328+394)</t>
  </si>
  <si>
    <t>94</t>
  </si>
  <si>
    <t>CHELTUIELI MATERIALE ŞI SERVICII (rd.155+167+300+329+395)</t>
  </si>
  <si>
    <t>95</t>
  </si>
  <si>
    <t>SUBVENŢII (rd.156+168+301+330)</t>
  </si>
  <si>
    <t>96</t>
  </si>
  <si>
    <t>Subvenţii (rd.157+169+302+331)</t>
  </si>
  <si>
    <t>97</t>
  </si>
  <si>
    <t>Subvenţii de la buget pentru instituţiile publice (rd.158+170+303+332)</t>
  </si>
  <si>
    <t>98</t>
  </si>
  <si>
    <t>35.01</t>
  </si>
  <si>
    <t>Subvenţii pentru acoperirea diferenţelor de preţ şi tarif (rd.304+333)</t>
  </si>
  <si>
    <t>99</t>
  </si>
  <si>
    <t>35.03</t>
  </si>
  <si>
    <t>TRANSFERURI (rd.171+305+334+396+422)</t>
  </si>
  <si>
    <t>100</t>
  </si>
  <si>
    <t>Transferuri consolidabile (rd.423)</t>
  </si>
  <si>
    <t>101</t>
  </si>
  <si>
    <t>Transferuri din bugetul comunei,oraşului, municipiului sau sectorului municipiului Bucureşti către bugetul consiliului judeţean pentru susţinerea sistemului  de protecţie a copilului (rd.424)</t>
  </si>
  <si>
    <t>102</t>
  </si>
  <si>
    <t>39.21</t>
  </si>
  <si>
    <t>Transferuri neconsolidabile (rd.172+306+335+397)</t>
  </si>
  <si>
    <t>103</t>
  </si>
  <si>
    <t>Burse (rd.173)</t>
  </si>
  <si>
    <t>104</t>
  </si>
  <si>
    <t>Ajutoare sociale (rd.174)</t>
  </si>
  <si>
    <t>105</t>
  </si>
  <si>
    <t>40.08</t>
  </si>
  <si>
    <t>Alte ajutoare, alocaţii şi indemnizaţii (rd.175)</t>
  </si>
  <si>
    <t>106</t>
  </si>
  <si>
    <t>40.09</t>
  </si>
  <si>
    <t>Transferuri către căminele pentru persoane vârstnice (rd.176)</t>
  </si>
  <si>
    <t>107</t>
  </si>
  <si>
    <t>40.10</t>
  </si>
  <si>
    <t>Contribuţii ale administraţiei publice locale la realizarea unor lucrări şi servicii de interes public local, în baza unor convenţii sau contracte de asociere (rd.307+336)</t>
  </si>
  <si>
    <t>108</t>
  </si>
  <si>
    <t>40.12</t>
  </si>
  <si>
    <t>Plăţi efectuate în cadrul programelor de dezvoltare (rd.337)</t>
  </si>
  <si>
    <t>109</t>
  </si>
  <si>
    <t>40.21</t>
  </si>
  <si>
    <t>Transferuri aferente Fondului Român de Dezvoltare Socială (rd.398)</t>
  </si>
  <si>
    <t>110</t>
  </si>
  <si>
    <t>40.27</t>
  </si>
  <si>
    <t>Asociaţii şi fundaţii (rd.177)</t>
  </si>
  <si>
    <t>111</t>
  </si>
  <si>
    <t>40.41</t>
  </si>
  <si>
    <t>Programe cu finanţare rambursabilă (rd.178)</t>
  </si>
  <si>
    <t>112</t>
  </si>
  <si>
    <t>40.55</t>
  </si>
  <si>
    <t>Transferuri pentru acţiuni de sănătate (rd.179)</t>
  </si>
  <si>
    <t>113</t>
  </si>
  <si>
    <t>40.60</t>
  </si>
  <si>
    <t>Susţinerea cultelor (rd.180)</t>
  </si>
  <si>
    <t>114</t>
  </si>
  <si>
    <t>40.61</t>
  </si>
  <si>
    <t>Drepturile asistentului personal pentru copii şi adulţi cu handicap
grav (rd.181)</t>
  </si>
  <si>
    <t>115</t>
  </si>
  <si>
    <t>40.67</t>
  </si>
  <si>
    <t>Contribuţii la salarizarea personalului neclerical (rd.182)</t>
  </si>
  <si>
    <t>116</t>
  </si>
  <si>
    <t>40.72</t>
  </si>
  <si>
    <t>Alte transferuri (rd.183+308+338+399)</t>
  </si>
  <si>
    <t>117</t>
  </si>
  <si>
    <t>40.80</t>
  </si>
  <si>
    <t>Ajutor pentru încălzirea locuinţei (rd.184)</t>
  </si>
  <si>
    <t>118</t>
  </si>
  <si>
    <t>40.90</t>
  </si>
  <si>
    <t>Programe cu finanţare nerambursabilă (rd.185)</t>
  </si>
  <si>
    <t>119</t>
  </si>
  <si>
    <t>40.93</t>
  </si>
  <si>
    <t>Alocaţii şi indemnizaţii pentru persoanele cu handicap (rd.186)</t>
  </si>
  <si>
    <t>120</t>
  </si>
  <si>
    <t>40.97</t>
  </si>
  <si>
    <t>DOBÂNZI (rd.438)</t>
  </si>
  <si>
    <t>121</t>
  </si>
  <si>
    <t>Dobânzi aferente datoriei publice locale (rd.439)</t>
  </si>
  <si>
    <t>122</t>
  </si>
  <si>
    <t>Dobânzi, comisioane şi alte costuri aferente datoriei publice interne 
(rd.440)</t>
  </si>
  <si>
    <t>123</t>
  </si>
  <si>
    <t>50.01</t>
  </si>
  <si>
    <t>Dobânzi, comisioane şi alte costuri aferente datoriei publice externe
(rd.441)</t>
  </si>
  <si>
    <t>124</t>
  </si>
  <si>
    <t>Cheltuieli ocazionate de emisiunea şi plasarea titlurilor de valoare şi de 
riscul garanţiilor acordate de autorităţile locale, în condiţiile legii (rd.442)</t>
  </si>
  <si>
    <t>125</t>
  </si>
  <si>
    <t>50.03</t>
  </si>
  <si>
    <t>Diferenţe de curs aferente datoriei publice externe (rd.443)</t>
  </si>
  <si>
    <t>126</t>
  </si>
  <si>
    <t>50.04</t>
  </si>
  <si>
    <t>Dobânda datorată trezoreriei statului în cadrul planului de redresare
(rd.444)</t>
  </si>
  <si>
    <t>127</t>
  </si>
  <si>
    <t>50.05</t>
  </si>
  <si>
    <t>B. CHELTUIELI DE CAPITAL (rd.159+187+309+339+400)</t>
  </si>
  <si>
    <t>128</t>
  </si>
  <si>
    <t>CHELTUIELI DE CAPITAL (rd.160+188+310+340+401)</t>
  </si>
  <si>
    <t>129</t>
  </si>
  <si>
    <t>Investiţii ale instituţiilor publice (rd.161+189+311+341+402)</t>
  </si>
  <si>
    <t>130</t>
  </si>
  <si>
    <t>Investiţii ale regiilor autonome, societăţilor şi companiilor naţionale şi societăţilor comerciale cu capital majoritar de stat (rd.312+342)</t>
  </si>
  <si>
    <t>131</t>
  </si>
  <si>
    <t>Rate aferente achiziţiilor în leasing financiar (rd.162+190+313+343+403)</t>
  </si>
  <si>
    <t>132</t>
  </si>
  <si>
    <t>C. OPERAŢIUNI FINANCIARE (rd.410+428+452)</t>
  </si>
  <si>
    <t>133</t>
  </si>
  <si>
    <t>ÎMPRUMUTURI ACORDATE (rd.429)</t>
  </si>
  <si>
    <t>134</t>
  </si>
  <si>
    <t>Împrumuturi (rd.430)</t>
  </si>
  <si>
    <t>135</t>
  </si>
  <si>
    <t>Împrumuturi temporare pentru înfiinţarea unor instituţii şi servicii publice de interes local sau a unor activităţi finanţate integral din venituri proprii 
(rd.431)</t>
  </si>
  <si>
    <t>136</t>
  </si>
  <si>
    <t>80.09</t>
  </si>
  <si>
    <t>Împrumuturi acordate de agenţiile guvernamentale şi administrate prin agenţii de credit (rd.432)</t>
  </si>
  <si>
    <t>137</t>
  </si>
  <si>
    <t>80.12</t>
  </si>
  <si>
    <t>RAMBURSĂRI DE CREDITE, PLĂŢI DE DOBÂNZI ŞI COMISIOANE LA CREDITE GARANTATE SAU CONTRACTATE DE STAT (rd.411)</t>
  </si>
  <si>
    <t>138</t>
  </si>
  <si>
    <t>Rambursări de credite externe, plăţi de dobânzi şi comisioane aferente acestora (rd.412)</t>
  </si>
  <si>
    <t>139</t>
  </si>
  <si>
    <t>Rambursări de credite externe din fondul de garantare (rd.413)</t>
  </si>
  <si>
    <t>140</t>
  </si>
  <si>
    <t>86.01</t>
  </si>
  <si>
    <t>Plăţi de dobânzi şi comisioane din fondul de garantare (rd.414)</t>
  </si>
  <si>
    <t>141</t>
  </si>
  <si>
    <t>86.02</t>
  </si>
  <si>
    <t>Rambursări de credite externe contractate de stat (rd.415)</t>
  </si>
  <si>
    <t>142</t>
  </si>
  <si>
    <t>86.03</t>
  </si>
  <si>
    <t>Plăţi de dobânzi şi comisioane la credite externe contractate de stat 
(rd.416)</t>
  </si>
  <si>
    <t>143</t>
  </si>
  <si>
    <t>86.04</t>
  </si>
  <si>
    <t>Rambursări de împrumuturi (rd.453)</t>
  </si>
  <si>
    <t>144</t>
  </si>
  <si>
    <t>Rambursare de împrumuturi acordate din trezoreria statului (rd.454)</t>
  </si>
  <si>
    <t>145</t>
  </si>
  <si>
    <t>87.02</t>
  </si>
  <si>
    <t>Rambursarea împrumuturilor interne pentru investiţii (rd.455)</t>
  </si>
  <si>
    <t>146</t>
  </si>
  <si>
    <t>87.04</t>
  </si>
  <si>
    <t>Rambursarea împrumuturilor externe pentru investiţii (rd.456)</t>
  </si>
  <si>
    <t>147</t>
  </si>
  <si>
    <t>87.05</t>
  </si>
  <si>
    <t>D. REZERVE (rd.462)</t>
  </si>
  <si>
    <t>148</t>
  </si>
  <si>
    <t>REZERVE (rd.463)</t>
  </si>
  <si>
    <t>149</t>
  </si>
  <si>
    <t>Rezerve (rd.464)</t>
  </si>
  <si>
    <t>150</t>
  </si>
  <si>
    <t>I. SERVICII PUBLICE GENERALE - TOTAL (rd.152)</t>
  </si>
  <si>
    <t>151</t>
  </si>
  <si>
    <t>AUTORITĂŢI PUBLICE (rd.163)</t>
  </si>
  <si>
    <t>152</t>
  </si>
  <si>
    <t>51.02</t>
  </si>
  <si>
    <t>CHELTUIELI CURENTE (rd.154 la 156)</t>
  </si>
  <si>
    <t>153</t>
  </si>
  <si>
    <t xml:space="preserve">CHELTUIELI DE PERSONAL  </t>
  </si>
  <si>
    <t>154</t>
  </si>
  <si>
    <t xml:space="preserve">CHELTUIELI MATERIALE ŞI SERVICII   </t>
  </si>
  <si>
    <t>155</t>
  </si>
  <si>
    <t>SUBVENŢII (rd.157)</t>
  </si>
  <si>
    <t>156</t>
  </si>
  <si>
    <t>Subvenţii (rd.158)</t>
  </si>
  <si>
    <t>157</t>
  </si>
  <si>
    <t>Subvenţii de la buget pentru instituţiile publice</t>
  </si>
  <si>
    <t>158</t>
  </si>
  <si>
    <t>CHELTUIELI DE CAPITAL (rd.160)</t>
  </si>
  <si>
    <t>159</t>
  </si>
  <si>
    <t>CHELTUIELI DE CAPITAL (rd.161+162)</t>
  </si>
  <si>
    <t>160</t>
  </si>
  <si>
    <t xml:space="preserve">Investiţii ale instituţiilor publice  </t>
  </si>
  <si>
    <t>161</t>
  </si>
  <si>
    <t xml:space="preserve">Rate aferente achiziţiilor în leasing financiar </t>
  </si>
  <si>
    <t>162</t>
  </si>
  <si>
    <t>Din total capitol:</t>
  </si>
  <si>
    <t>Autorităţi executive</t>
  </si>
  <si>
    <t>163</t>
  </si>
  <si>
    <t>51.02.05</t>
  </si>
  <si>
    <t>III.CHELTUIELI SOCIAL-CULTURALE - TOTAL (rd.191+214+228+258)</t>
  </si>
  <si>
    <t>164</t>
  </si>
  <si>
    <t>CHELTUIELI CURENTE (rd.192+215+229+259)</t>
  </si>
  <si>
    <t>165</t>
  </si>
  <si>
    <t>CHELTUIELI DE PERSONAL (rd.193+216+230+260)</t>
  </si>
  <si>
    <t>166</t>
  </si>
  <si>
    <t>CHELTUIELI MATERIALE ŞI SERVICII (rd.194+217+231+261)</t>
  </si>
  <si>
    <t>167</t>
  </si>
  <si>
    <t>SUBVENŢII (rd.195+232+262)</t>
  </si>
  <si>
    <t>168</t>
  </si>
  <si>
    <t>Subvenţii (rd.196+233+263)</t>
  </si>
  <si>
    <t>169</t>
  </si>
  <si>
    <t>Subvenţii de la buget pentru instituţiile publice (rd.197+234+264)</t>
  </si>
  <si>
    <t>170</t>
  </si>
  <si>
    <t>TRANSFERURI (rd.198+218+235+265)</t>
  </si>
  <si>
    <t>171</t>
  </si>
  <si>
    <t>Transferuri neconsolidabile (rd.199+219+236+266)</t>
  </si>
  <si>
    <t>172</t>
  </si>
  <si>
    <t>Burse (rd.200)</t>
  </si>
  <si>
    <t>173</t>
  </si>
  <si>
    <t>Ajutoare sociale (rd.267)</t>
  </si>
  <si>
    <t>174</t>
  </si>
  <si>
    <t>Alte ajutoare, alocaţii şi indemnizaţii (rd.268)</t>
  </si>
  <si>
    <t>175</t>
  </si>
  <si>
    <t>Transferuri către căminele pentru persoane vârstnice (rd.269)</t>
  </si>
  <si>
    <t>176</t>
  </si>
  <si>
    <t>Asociaţii şi fundaţii (rd.201+237+270)</t>
  </si>
  <si>
    <t>177</t>
  </si>
  <si>
    <t>Programe cu finanţare rambursabilă (rd.271)</t>
  </si>
  <si>
    <t>178</t>
  </si>
  <si>
    <t>Transferuri pentru acţiuni de sănătate (rd.220)</t>
  </si>
  <si>
    <t>179</t>
  </si>
  <si>
    <t>Susţinerea cultelor (rd.238)</t>
  </si>
  <si>
    <t>180</t>
  </si>
  <si>
    <t>Drepturile asistentului personal pentru copii şi adulţi cu handicap grav (rd.272)</t>
  </si>
  <si>
    <t>181</t>
  </si>
  <si>
    <t>Contribuţii la salarizarea personalului neclerical (rd.239)</t>
  </si>
  <si>
    <t>182</t>
  </si>
  <si>
    <t>Alte transferuri (rd.202+240+273)</t>
  </si>
  <si>
    <t>183</t>
  </si>
  <si>
    <t>Ajutor pentru încălzirea locuinţei (rd.274)</t>
  </si>
  <si>
    <t>184</t>
  </si>
  <si>
    <t>Programe cu finanţare nerambursabilă (rd.275)</t>
  </si>
  <si>
    <t>185</t>
  </si>
  <si>
    <t>Alocaţii şi indemnizaţii pentru persoanele cu handicap (rd.276)</t>
  </si>
  <si>
    <t>186</t>
  </si>
  <si>
    <t>CHELTUIELI DE CAPITAL (rd.203+221+241+277)</t>
  </si>
  <si>
    <t>187</t>
  </si>
  <si>
    <t>CHELTUIELI DE CAPITAL (rd.204+222+242+278)</t>
  </si>
  <si>
    <t>188</t>
  </si>
  <si>
    <t>Investiţii ale instituţiilor publice (rd.205+223+243+279)</t>
  </si>
  <si>
    <t>189</t>
  </si>
  <si>
    <t>Rate aferente achiziţiilor în leasing financiar (rd.206+224+244+280)</t>
  </si>
  <si>
    <t>190</t>
  </si>
  <si>
    <t>ÎNVĂŢĂMÂNT (rd.207 la 213)</t>
  </si>
  <si>
    <t>191</t>
  </si>
  <si>
    <t>57.02</t>
  </si>
  <si>
    <t>CHELTUIELI CURENTE (rd.193 la rd.195+198)</t>
  </si>
  <si>
    <t>192</t>
  </si>
  <si>
    <t>CHELTUIELI DE PERSONAL</t>
  </si>
  <si>
    <t>193</t>
  </si>
  <si>
    <t xml:space="preserve">CHELTUIELI MATERIALE ŞI SERVICII </t>
  </si>
  <si>
    <t>194</t>
  </si>
  <si>
    <t>SUBVENŢII (rd.196)</t>
  </si>
  <si>
    <t>195</t>
  </si>
  <si>
    <t>Subvenţii (rd.197)</t>
  </si>
  <si>
    <t>196</t>
  </si>
  <si>
    <t>197</t>
  </si>
  <si>
    <t>TRANSFERURI (rd.199)</t>
  </si>
  <si>
    <t>198</t>
  </si>
  <si>
    <t>Transferuri neconsolidabile (rd.200 la 202)</t>
  </si>
  <si>
    <t>199</t>
  </si>
  <si>
    <t>Burse</t>
  </si>
  <si>
    <t>200</t>
  </si>
  <si>
    <t>Asociaţii şi fundaţii</t>
  </si>
  <si>
    <t>201</t>
  </si>
  <si>
    <t>Alte transferuri</t>
  </si>
  <si>
    <t>202</t>
  </si>
  <si>
    <t>CHELTUIELI DE CAPITAL (rd.204)</t>
  </si>
  <si>
    <t>203</t>
  </si>
  <si>
    <t>CHELTUIELI DE CAPITAL (rd.205+206)</t>
  </si>
  <si>
    <t>204</t>
  </si>
  <si>
    <t>Investiţii ale instituţiilor publice</t>
  </si>
  <si>
    <t>205</t>
  </si>
  <si>
    <t>Rate aferente achiziţiilor în leasing financiar</t>
  </si>
  <si>
    <t>206</t>
  </si>
  <si>
    <t xml:space="preserve">Învăţământ preşcolar </t>
  </si>
  <si>
    <t>207</t>
  </si>
  <si>
    <t>57.02.02</t>
  </si>
  <si>
    <t>Învăţământ primar şi gimnazial</t>
  </si>
  <si>
    <t>208</t>
  </si>
  <si>
    <t>57.02.03</t>
  </si>
  <si>
    <t>Învăţământ liceal</t>
  </si>
  <si>
    <t>209</t>
  </si>
  <si>
    <t>57.02.04</t>
  </si>
  <si>
    <t>Învăţământ profesional</t>
  </si>
  <si>
    <t>210</t>
  </si>
  <si>
    <t>57.02.05</t>
  </si>
  <si>
    <t>Învăţământ postliceal</t>
  </si>
  <si>
    <t>211</t>
  </si>
  <si>
    <t>57.02.06</t>
  </si>
  <si>
    <t>Învăţământ special</t>
  </si>
  <si>
    <t>212</t>
  </si>
  <si>
    <t>57.02.08</t>
  </si>
  <si>
    <t>Internate, cămine şi cantine pentru elevi şi studenţi</t>
  </si>
  <si>
    <t>213</t>
  </si>
  <si>
    <t>57.02.14</t>
  </si>
  <si>
    <t>SĂNĂTATE (rd.225 la 227)</t>
  </si>
  <si>
    <t>214</t>
  </si>
  <si>
    <t>58.02</t>
  </si>
  <si>
    <t>CHELTUIELI CURENTE (rd.216 la 218)</t>
  </si>
  <si>
    <t>215</t>
  </si>
  <si>
    <t>216</t>
  </si>
  <si>
    <t>CHELTUIELI MATERIALE ŞI SERVICII</t>
  </si>
  <si>
    <t>217</t>
  </si>
  <si>
    <t>TRANSFERURI (rd.219)</t>
  </si>
  <si>
    <t>218</t>
  </si>
  <si>
    <t>Transferuri neconsolidabile (rd.220)</t>
  </si>
  <si>
    <t>219</t>
  </si>
  <si>
    <t>Transferuri pentru acţiuni de sănătate</t>
  </si>
  <si>
    <t>220</t>
  </si>
  <si>
    <t>CHELTUIELI DE CAPITAL (rd.222)</t>
  </si>
  <si>
    <t>221</t>
  </si>
  <si>
    <t>CHELTUIELI DE CAPITAL (rd.223+224)</t>
  </si>
  <si>
    <t>222</t>
  </si>
  <si>
    <t>223</t>
  </si>
  <si>
    <t>Rate aferente achiziţiilor de leasing financiar</t>
  </si>
  <si>
    <t>224</t>
  </si>
  <si>
    <t>Spitale</t>
  </si>
  <si>
    <t>225</t>
  </si>
  <si>
    <t>58.02.03</t>
  </si>
  <si>
    <t>Creşe</t>
  </si>
  <si>
    <t>226</t>
  </si>
  <si>
    <t>58.02.05</t>
  </si>
  <si>
    <t>Alte acţiuni şi instituţii sanitare</t>
  </si>
  <si>
    <t>227</t>
  </si>
  <si>
    <t>58.02.50</t>
  </si>
  <si>
    <t>CULTURĂ, RELIGIE ŞI ACŢIUNI PRIVIND ACTIVITATEA SPORTIVĂ ŞI DE TINERET (rd.245 la 257)</t>
  </si>
  <si>
    <t>228</t>
  </si>
  <si>
    <t>59.02</t>
  </si>
  <si>
    <t>CHELTUIELI CURENTE (rd.230 la 232+235)</t>
  </si>
  <si>
    <t>229</t>
  </si>
  <si>
    <t>230</t>
  </si>
  <si>
    <t>231</t>
  </si>
  <si>
    <t>SUBVENŢII (rd.233)</t>
  </si>
  <si>
    <t>232</t>
  </si>
  <si>
    <t>Subvenţii (rd.234)</t>
  </si>
  <si>
    <t>233</t>
  </si>
  <si>
    <t>234</t>
  </si>
  <si>
    <t>TRANSFERURI (rd.236)</t>
  </si>
  <si>
    <t>235</t>
  </si>
  <si>
    <t>Transferuri neconsolidabile (rd.237 la 240)</t>
  </si>
  <si>
    <t>236</t>
  </si>
  <si>
    <t>237</t>
  </si>
  <si>
    <t>Susţinerea cultelor</t>
  </si>
  <si>
    <t>238</t>
  </si>
  <si>
    <t>Contribuţii la salarizarea personalului neclerical</t>
  </si>
  <si>
    <t>239</t>
  </si>
  <si>
    <t>240</t>
  </si>
  <si>
    <t>CHELTUIELI DE CAPITAL (rd.242)</t>
  </si>
  <si>
    <t>241</t>
  </si>
  <si>
    <t>CHELTUIELI DE CAPITAL (rd.243+244)</t>
  </si>
  <si>
    <t>242</t>
  </si>
  <si>
    <t>243</t>
  </si>
  <si>
    <t>244</t>
  </si>
  <si>
    <t>Biblioteci publice comunale, orăşeneşti, municipale şi judeţene</t>
  </si>
  <si>
    <t>245</t>
  </si>
  <si>
    <t>59.02.03</t>
  </si>
  <si>
    <t>Muzee</t>
  </si>
  <si>
    <t>246</t>
  </si>
  <si>
    <t>59.02.04</t>
  </si>
  <si>
    <t>Teatre şi instituţii profesioniste de spectacole şi concerte</t>
  </si>
  <si>
    <t>247</t>
  </si>
  <si>
    <t>59.02.05</t>
  </si>
  <si>
    <t>Şcoli populare de artă şi meserii</t>
  </si>
  <si>
    <t>248</t>
  </si>
  <si>
    <t>59.02.06</t>
  </si>
  <si>
    <t>Case de cultură</t>
  </si>
  <si>
    <t>249</t>
  </si>
  <si>
    <t>59.02.07</t>
  </si>
  <si>
    <t>Cămine culturale</t>
  </si>
  <si>
    <t>250</t>
  </si>
  <si>
    <t>59.02.08</t>
  </si>
  <si>
    <t>Centre pentru conservarea şi promovarea culturii tradiţionale</t>
  </si>
  <si>
    <t>251</t>
  </si>
  <si>
    <t>59.02.10</t>
  </si>
  <si>
    <t>Consolidarea şi restaurarea monumentelor istorice</t>
  </si>
  <si>
    <t>252</t>
  </si>
  <si>
    <t>59.02.13</t>
  </si>
  <si>
    <t>Centre culturale</t>
  </si>
  <si>
    <t>253</t>
  </si>
  <si>
    <t>59.02.14</t>
  </si>
  <si>
    <t>Culte religioase</t>
  </si>
  <si>
    <t>254</t>
  </si>
  <si>
    <t>59.02.15</t>
  </si>
  <si>
    <t>Activitatea sportivă</t>
  </si>
  <si>
    <t>255</t>
  </si>
  <si>
    <t>59.02.20</t>
  </si>
  <si>
    <t>Activitatea de tineret</t>
  </si>
  <si>
    <t>256</t>
  </si>
  <si>
    <t>59.02.21</t>
  </si>
  <si>
    <t>Alte instituţii şi acţiuni privind cultura, religia şi activitatea sportivă 
şi de tineret</t>
  </si>
  <si>
    <t>257</t>
  </si>
  <si>
    <t>59.02.50</t>
  </si>
  <si>
    <t>ASISTENŢĂ SOCIALĂ, ALOCAŢII, PENSII, AJUTOARE ŞI INDEMNIZAŢII (rd.281 la 295)</t>
  </si>
  <si>
    <t>258</t>
  </si>
  <si>
    <t>60.02</t>
  </si>
  <si>
    <t>CHELTUIELI CURENTE (rd.260 la 262+265)</t>
  </si>
  <si>
    <t>259</t>
  </si>
  <si>
    <t>260</t>
  </si>
  <si>
    <t>261</t>
  </si>
  <si>
    <t>SUBVENŢII (rd.263)</t>
  </si>
  <si>
    <t>262</t>
  </si>
  <si>
    <t>Subvenţii (rd.264)</t>
  </si>
  <si>
    <t>263</t>
  </si>
  <si>
    <t>264</t>
  </si>
  <si>
    <t>TRANSFERURI (rd.266)</t>
  </si>
  <si>
    <t>265</t>
  </si>
  <si>
    <t>Transferuri neconsolidabile (rd.267 la 276)</t>
  </si>
  <si>
    <t>266</t>
  </si>
  <si>
    <t xml:space="preserve">Ajutoare sociale   </t>
  </si>
  <si>
    <t>267</t>
  </si>
  <si>
    <t>Alte ajutoare, alocaţii şi indemnizaţii</t>
  </si>
  <si>
    <t>268</t>
  </si>
  <si>
    <t>Transferuri către căminele pentru persoanele vârstnice</t>
  </si>
  <si>
    <t>269</t>
  </si>
  <si>
    <t>270</t>
  </si>
  <si>
    <t>Programe cu finanţare rambursabilă</t>
  </si>
  <si>
    <t>271</t>
  </si>
  <si>
    <t xml:space="preserve">Drepturile asistentului personal pentru copii şi adulţi cu handicap grav </t>
  </si>
  <si>
    <t>272</t>
  </si>
  <si>
    <t>273</t>
  </si>
  <si>
    <t>Ajutor pentru încălzirea locuinţei</t>
  </si>
  <si>
    <t>274</t>
  </si>
  <si>
    <t>Programe cu finanţare nerambursabilă</t>
  </si>
  <si>
    <t>275</t>
  </si>
  <si>
    <t>Alocaţii şi indemnizaţii pentru persoanele cu handicap</t>
  </si>
  <si>
    <t>276</t>
  </si>
  <si>
    <t>CHELTUIELI DE CAPITAL (rd.278)</t>
  </si>
  <si>
    <t>277</t>
  </si>
  <si>
    <t>CHELTUIELI DE CAPITAL (rd.279+280)</t>
  </si>
  <si>
    <t>278</t>
  </si>
  <si>
    <t>279</t>
  </si>
  <si>
    <t>280</t>
  </si>
  <si>
    <t>Centre de îngrijire şi asistenţă</t>
  </si>
  <si>
    <t>281</t>
  </si>
  <si>
    <t>60.02.02</t>
  </si>
  <si>
    <t>Centre-pilot de recuperare şi reabilitare pentru minori cu handicap</t>
  </si>
  <si>
    <t>282</t>
  </si>
  <si>
    <t>60.02.03</t>
  </si>
  <si>
    <t>Centre de recuperare şi reabilitare pentru minori cu handicap</t>
  </si>
  <si>
    <t>283</t>
  </si>
  <si>
    <t>60.02.04</t>
  </si>
  <si>
    <t>Centre de integrare prin terapie ocupaţională</t>
  </si>
  <si>
    <t>284</t>
  </si>
  <si>
    <t>60.02.05</t>
  </si>
  <si>
    <t>Centre de recuperare şi reabilitare neuropsihiatrică</t>
  </si>
  <si>
    <t>285</t>
  </si>
  <si>
    <t>60.02.06</t>
  </si>
  <si>
    <t>Cantine de ajutor social</t>
  </si>
  <si>
    <t>286</t>
  </si>
  <si>
    <t>60.02.07</t>
  </si>
  <si>
    <t>Ajutor social</t>
  </si>
  <si>
    <t>287</t>
  </si>
  <si>
    <t>60.02.09</t>
  </si>
  <si>
    <t>Asistenţă socială în caz de invaliditate</t>
  </si>
  <si>
    <t>288</t>
  </si>
  <si>
    <t>60.02.10</t>
  </si>
  <si>
    <t>Susţinerea sistemului de protecţie a drepturilor copilului</t>
  </si>
  <si>
    <t>289</t>
  </si>
  <si>
    <t>60.02.13</t>
  </si>
  <si>
    <t>Unităţi de asistenţă medico-socială</t>
  </si>
  <si>
    <t>290</t>
  </si>
  <si>
    <t>60.02.16</t>
  </si>
  <si>
    <t>Servicii publice de asistenţă socială</t>
  </si>
  <si>
    <t>291</t>
  </si>
  <si>
    <t>60.02.36</t>
  </si>
  <si>
    <t>Servicii publice specializate pentru protecţia copilului</t>
  </si>
  <si>
    <t>292</t>
  </si>
  <si>
    <t>60.02.41</t>
  </si>
  <si>
    <t>Cămine pentru persoane vârstnice</t>
  </si>
  <si>
    <t>293</t>
  </si>
  <si>
    <t>60.02.42</t>
  </si>
  <si>
    <t>294</t>
  </si>
  <si>
    <t>60.02.47</t>
  </si>
  <si>
    <t>Alte acţiuni privind asistenţa socială, alocaţii pensii, ajutoare şi indemnizaţii</t>
  </si>
  <si>
    <t>295</t>
  </si>
  <si>
    <t>60.02.50</t>
  </si>
  <si>
    <t>IV. SERVICII ŞI DEZVOLTARE PUBLICĂ, LOCUINŢE, MEDIU ŞI APE (rd.297)</t>
  </si>
  <si>
    <t>296</t>
  </si>
  <si>
    <t>63.00</t>
  </si>
  <si>
    <t>SERVICII ŞI DEZVOLTARE PUBLICĂ ŞI LOCUINŢE (rd.314 la 325)</t>
  </si>
  <si>
    <t>297</t>
  </si>
  <si>
    <t>63.02</t>
  </si>
  <si>
    <t>CHELTUIELI CURENTE (rd.299 la 301+305)</t>
  </si>
  <si>
    <t>298</t>
  </si>
  <si>
    <t>299</t>
  </si>
  <si>
    <t>300</t>
  </si>
  <si>
    <t>SUBVENŢII (rd.302)</t>
  </si>
  <si>
    <t>301</t>
  </si>
  <si>
    <t>Subvenţii (rd.303+304)</t>
  </si>
  <si>
    <t>302</t>
  </si>
  <si>
    <t>303</t>
  </si>
  <si>
    <t>Subvenţii pentru acoperirea diferenţelor de preţ şi tarif</t>
  </si>
  <si>
    <t>304</t>
  </si>
  <si>
    <t>TRANSFERURI (rd.306)</t>
  </si>
  <si>
    <t>305</t>
  </si>
  <si>
    <t>Transferuri neconsolidabile (rd.307+308)</t>
  </si>
  <si>
    <t>306</t>
  </si>
  <si>
    <t xml:space="preserve">Contribuţii ale administraţiei publice locale la realizarea unor lucrări şi servicii de interes public local, în baza unor convenţii sau contracte de asociere </t>
  </si>
  <si>
    <t>307</t>
  </si>
  <si>
    <t>308</t>
  </si>
  <si>
    <t>CHELTUIELI DE CAPITAL (rd.310)</t>
  </si>
  <si>
    <t>309</t>
  </si>
  <si>
    <t>CHELTUIELI DE CAPITAL (rd.311+313)</t>
  </si>
  <si>
    <t>310</t>
  </si>
  <si>
    <t xml:space="preserve">Investiţii ale instituţiilor publice </t>
  </si>
  <si>
    <t>311</t>
  </si>
  <si>
    <t xml:space="preserve">Investiţii ale regiilor autonome, societăţilor şi companiilor naţionale şi societăţilor comerciale cu capital majoritar de stat </t>
  </si>
  <si>
    <t>312</t>
  </si>
  <si>
    <t>313</t>
  </si>
  <si>
    <t>Întreţinerea şi repararea străzilor</t>
  </si>
  <si>
    <t>314</t>
  </si>
  <si>
    <t>63.02.02</t>
  </si>
  <si>
    <t>Iluminat</t>
  </si>
  <si>
    <t>315</t>
  </si>
  <si>
    <t>63.02.03</t>
  </si>
  <si>
    <t>Salubritate</t>
  </si>
  <si>
    <t>316</t>
  </si>
  <si>
    <t>63.02.04</t>
  </si>
  <si>
    <t>Întreţinere grădini publice, parcuri, zone verzi, baze sportive şi de agrement</t>
  </si>
  <si>
    <t>317</t>
  </si>
  <si>
    <t>63.02.05</t>
  </si>
  <si>
    <t>Locuinţe</t>
  </si>
  <si>
    <t>318</t>
  </si>
  <si>
    <t>63.02.08</t>
  </si>
  <si>
    <t>Alimentări cu apă, staţii de epurare pentru ape uzate, colectoare,staţii de pompare</t>
  </si>
  <si>
    <t>319</t>
  </si>
  <si>
    <t>63.02.09</t>
  </si>
  <si>
    <t>Reţele, centrale şi puncte termice</t>
  </si>
  <si>
    <t>320</t>
  </si>
  <si>
    <t>63.02.10</t>
  </si>
  <si>
    <t>Canalizare</t>
  </si>
  <si>
    <t>321</t>
  </si>
  <si>
    <t>63.02.11</t>
  </si>
  <si>
    <t>Amenajări hidrotehnice de interes local, în intravilan</t>
  </si>
  <si>
    <t>322</t>
  </si>
  <si>
    <t>63.02.12</t>
  </si>
  <si>
    <t>Introducere de gaze naturale în localităţi</t>
  </si>
  <si>
    <t>323</t>
  </si>
  <si>
    <t>63.02.13</t>
  </si>
  <si>
    <t>Electrificări rurale</t>
  </si>
  <si>
    <t>324</t>
  </si>
  <si>
    <t>63.02.14</t>
  </si>
  <si>
    <t>Alte acţiuni privind servicii, dezvoltarea publică şi locuinţe</t>
  </si>
  <si>
    <t>325</t>
  </si>
  <si>
    <t>63.02.50</t>
  </si>
  <si>
    <t>V. ACŢIUNI ECONOMICE (rd.344+356+377)</t>
  </si>
  <si>
    <t>326</t>
  </si>
  <si>
    <t>CHELTUIELI CURENTE (rd.345+357+378)</t>
  </si>
  <si>
    <t>327</t>
  </si>
  <si>
    <t>CHELTUIELI DE PERSONAL (rd.346+358)</t>
  </si>
  <si>
    <t>328</t>
  </si>
  <si>
    <t>CHELTUIELI MATERIALE ŞI SERVICII (rd.347+359+379)</t>
  </si>
  <si>
    <t>329</t>
  </si>
  <si>
    <t>SUBVENŢII (rd.360)</t>
  </si>
  <si>
    <t>330</t>
  </si>
  <si>
    <t>Subvenţii (rd.361)</t>
  </si>
  <si>
    <t>331</t>
  </si>
  <si>
    <t>Subvenţii de la buget pentru instituţiile publice (rd.362)</t>
  </si>
  <si>
    <t>332</t>
  </si>
  <si>
    <t>35.11</t>
  </si>
  <si>
    <t>Subvenţii pentru acoperirea diferenţelor de preţ şi tarif (rd.363)</t>
  </si>
  <si>
    <t>333</t>
  </si>
  <si>
    <t>TRANSFERURI (rd.364+380)</t>
  </si>
  <si>
    <t>334</t>
  </si>
  <si>
    <t>Transferuri neconsolidabile (rd.365+381)</t>
  </si>
  <si>
    <t>335</t>
  </si>
  <si>
    <t>Contribuţii ale administraţiei publice locale la realizarea unor lucrări şi 
servicii de interes public local, în baza unor convenţii sau contracte de asociere (rd.366)</t>
  </si>
  <si>
    <t>336</t>
  </si>
  <si>
    <t>Plăţi efectuate în cadrul programelor de dezvoltare (rd.382)</t>
  </si>
  <si>
    <t>337</t>
  </si>
  <si>
    <t>Alte transferuri (rd.367+383)</t>
  </si>
  <si>
    <t>338</t>
  </si>
  <si>
    <t>CHELTUIELI DE CAPITAL (rd.348+368+384)</t>
  </si>
  <si>
    <t>339</t>
  </si>
  <si>
    <t>CHELTUIELI DE CAPITAL (rd.3449+369+385)</t>
  </si>
  <si>
    <t>340</t>
  </si>
  <si>
    <t>Investiţii ale instituţiilor publice (rd.350+370+386)</t>
  </si>
  <si>
    <t>341</t>
  </si>
  <si>
    <t>Investiţii ale regiilor autonome, societăţilor şi companiilor naţionale şi 
societăţilor comerciale cu capital majoritar de stat (rd.371)</t>
  </si>
  <si>
    <t>342</t>
  </si>
  <si>
    <t>Rate aferente achiziţiilor în leasing financiar (rd.351+372+387)</t>
  </si>
  <si>
    <t>343</t>
  </si>
  <si>
    <t>AGRICULTURA ŞI SILVICULTURĂ (rd.352 la 355)</t>
  </si>
  <si>
    <t>344</t>
  </si>
  <si>
    <t>67.02</t>
  </si>
  <si>
    <t>CHELTUIELI CURENTE (rd.346+347)</t>
  </si>
  <si>
    <t>345</t>
  </si>
  <si>
    <t xml:space="preserve">CHELTUIELI DE PERSONAL    </t>
  </si>
  <si>
    <t>346</t>
  </si>
  <si>
    <t>347</t>
  </si>
  <si>
    <t>CHELTUIELI DE CAPITAL (rd.349)</t>
  </si>
  <si>
    <t>348</t>
  </si>
  <si>
    <t>CHELTUIELI DE CAPITAL (rd.350+351)</t>
  </si>
  <si>
    <t>349</t>
  </si>
  <si>
    <t>350</t>
  </si>
  <si>
    <t>351</t>
  </si>
  <si>
    <t>Combaterea dăunătorilor şi bolilor în sectorul vegetal - servicii publice de protecţie a plantelor</t>
  </si>
  <si>
    <t>352</t>
  </si>
  <si>
    <t>67.02.04</t>
  </si>
  <si>
    <t>Puncte de însămânţări artificiale</t>
  </si>
  <si>
    <t>353</t>
  </si>
  <si>
    <t>67.02.05</t>
  </si>
  <si>
    <t>Circumscripţii sanitar-veterinare (exclusiv epizootii)</t>
  </si>
  <si>
    <t>354</t>
  </si>
  <si>
    <t>67.02.12</t>
  </si>
  <si>
    <t>Centre locale de consultanţă agricolă</t>
  </si>
  <si>
    <t>355</t>
  </si>
  <si>
    <t>67.02.13</t>
  </si>
  <si>
    <t>TRANSPORTURI ŞI COMUNICAŢII (rd.373 la 376)</t>
  </si>
  <si>
    <t>356</t>
  </si>
  <si>
    <t>68.02</t>
  </si>
  <si>
    <t>CHELTUIELI CURENTE (rd.358 la 360+364)</t>
  </si>
  <si>
    <t>357</t>
  </si>
  <si>
    <t>358</t>
  </si>
  <si>
    <t>359</t>
  </si>
  <si>
    <t>SUBVENŢII (rd.361)</t>
  </si>
  <si>
    <t>360</t>
  </si>
  <si>
    <t>Subvenţii (rd.362+363)</t>
  </si>
  <si>
    <t>361</t>
  </si>
  <si>
    <t>362</t>
  </si>
  <si>
    <t>363</t>
  </si>
  <si>
    <t>TRANSFERURI (rd.365)</t>
  </si>
  <si>
    <t>364</t>
  </si>
  <si>
    <t>Transferuri neconsolidabile (rd.366+367)</t>
  </si>
  <si>
    <t>365</t>
  </si>
  <si>
    <t>Contribuţii ale administraţiei publice locale la realizarea unor lucrări
şi servicii de interes public local, în baza unor convenţii sau contracte de asociere</t>
  </si>
  <si>
    <t>366</t>
  </si>
  <si>
    <t>367</t>
  </si>
  <si>
    <t>CHELTUIELI DE CAPITAL (rd.369)</t>
  </si>
  <si>
    <t>368</t>
  </si>
  <si>
    <t>CHELTUIELI DE CAPITAL (rd.370 la 372)</t>
  </si>
  <si>
    <t>369</t>
  </si>
  <si>
    <t>370</t>
  </si>
  <si>
    <t>Investiţii ale regiilor autonome, societăţilor şi companiilor naţionale şi societăţilor comerciale cu capital majoritar de stat</t>
  </si>
  <si>
    <t>371</t>
  </si>
  <si>
    <t>372</t>
  </si>
  <si>
    <t>Aviaţie civilă</t>
  </si>
  <si>
    <t>373</t>
  </si>
  <si>
    <t>68.02.02</t>
  </si>
  <si>
    <t>Drumuri şi poduri</t>
  </si>
  <si>
    <t>374</t>
  </si>
  <si>
    <t>68.02.05</t>
  </si>
  <si>
    <t>Transport în comun</t>
  </si>
  <si>
    <t>375</t>
  </si>
  <si>
    <t>68.02.07</t>
  </si>
  <si>
    <t>Alte cheltuieli în domeniul transporturilor şi comunicaţiilor</t>
  </si>
  <si>
    <t>376</t>
  </si>
  <si>
    <t>68.02.50</t>
  </si>
  <si>
    <t>ALTE ACŢIUNI ECONOMICE (rd.388 la 390)</t>
  </si>
  <si>
    <t>377</t>
  </si>
  <si>
    <t>69.02</t>
  </si>
  <si>
    <t>CHELTUIELI CURENTE (rd.379+380)</t>
  </si>
  <si>
    <t>378</t>
  </si>
  <si>
    <t>379</t>
  </si>
  <si>
    <t>TRANSFERURI (rd.381)</t>
  </si>
  <si>
    <t>380</t>
  </si>
  <si>
    <t>Transferuri neconsolidabile (rd.382+373)</t>
  </si>
  <si>
    <t>381</t>
  </si>
  <si>
    <t xml:space="preserve">Plăţi efectuate în cadrul programelor de dezvoltare </t>
  </si>
  <si>
    <t>382</t>
  </si>
  <si>
    <t>383</t>
  </si>
  <si>
    <t>CHELTUIELI DE CAPITAL (rd.385)</t>
  </si>
  <si>
    <t>384</t>
  </si>
  <si>
    <t>CHELTUIELI DE CAPITAL (rd.386+387)</t>
  </si>
  <si>
    <t>385</t>
  </si>
  <si>
    <t>386</t>
  </si>
  <si>
    <t>387</t>
  </si>
  <si>
    <t>Prevenire şi combatere inundaţii şi gheţuri</t>
  </si>
  <si>
    <t>388</t>
  </si>
  <si>
    <t>69.02.03</t>
  </si>
  <si>
    <t>Susţinerea programelor de dezvoltare regională</t>
  </si>
  <si>
    <t>389</t>
  </si>
  <si>
    <t>69.02.19</t>
  </si>
  <si>
    <t>Alte cheltuieli pentru acţiuni economice</t>
  </si>
  <si>
    <t>390</t>
  </si>
  <si>
    <t>69.02.50</t>
  </si>
  <si>
    <t>VI. ALTE ACŢIUNI (rd.392)</t>
  </si>
  <si>
    <t>391</t>
  </si>
  <si>
    <t>ALTE ACŢIUNI (rd.404 la 407)</t>
  </si>
  <si>
    <t>392</t>
  </si>
  <si>
    <t>72.02</t>
  </si>
  <si>
    <t>CHELTUIELI CURENTE (rd.394 la 396)</t>
  </si>
  <si>
    <t>393</t>
  </si>
  <si>
    <t>394</t>
  </si>
  <si>
    <t>395</t>
  </si>
  <si>
    <t>TRANSFERURI (rd.397)</t>
  </si>
  <si>
    <t>396</t>
  </si>
  <si>
    <t>Transferuri neconsolidabile (rd.398+399)</t>
  </si>
  <si>
    <t>397</t>
  </si>
  <si>
    <t>Transferuri aferente Fondului Român de Dezvoltare Socială</t>
  </si>
  <si>
    <t>398</t>
  </si>
  <si>
    <t>399</t>
  </si>
  <si>
    <t>CHELTUIELI DE CAPITAL (rd.401)</t>
  </si>
  <si>
    <t>400</t>
  </si>
  <si>
    <t>CHELTUIELI DE CAPITAL (rd.402+403)</t>
  </si>
  <si>
    <t>401</t>
  </si>
  <si>
    <t>402</t>
  </si>
  <si>
    <t>403</t>
  </si>
  <si>
    <t>Centre militare</t>
  </si>
  <si>
    <t>404</t>
  </si>
  <si>
    <t>72.02.02</t>
  </si>
  <si>
    <t>Protecţie civilă</t>
  </si>
  <si>
    <t>405</t>
  </si>
  <si>
    <t>72.02.07</t>
  </si>
  <si>
    <t>Fondul Român de Dezvoltare Socială</t>
  </si>
  <si>
    <t>406</t>
  </si>
  <si>
    <t>72.02.20</t>
  </si>
  <si>
    <t>Alte cheltuieli</t>
  </si>
  <si>
    <t>407</t>
  </si>
  <si>
    <t>72.02.50</t>
  </si>
  <si>
    <t>IX. FONDURI DE GARANTARE ŞI REDISTRIBUIRE (rd.409)</t>
  </si>
  <si>
    <t>408</t>
  </si>
  <si>
    <t>FOND PENTRU GARANTAREA ÎMPRUMUTURILOR EXTERNE, DOBÂNZILOR ŞI COMISIOANELOR AFERENTE (rd.417+418)</t>
  </si>
  <si>
    <t>409</t>
  </si>
  <si>
    <t>76.02</t>
  </si>
  <si>
    <t>OPERAŢIUNI FINANCIARE (rd.411)</t>
  </si>
  <si>
    <t>410</t>
  </si>
  <si>
    <t>RAMBURSĂRI DE CREDITE, PLĂŢI DE DOBÂNZI ŞI COMISIOANE LA CREDITE (rd.412)</t>
  </si>
  <si>
    <t>411</t>
  </si>
  <si>
    <t>Rambursări de credite externe, plăţi de dobânzi şi comisioane aferente acestora (rd.413 la 416)</t>
  </si>
  <si>
    <t>412</t>
  </si>
  <si>
    <t xml:space="preserve">Rambursări de credite externe din fondul de garantare </t>
  </si>
  <si>
    <t>413</t>
  </si>
  <si>
    <t xml:space="preserve">Plăţi de dobânzi şi comisioane din fondul de garantare </t>
  </si>
  <si>
    <t>414</t>
  </si>
  <si>
    <t xml:space="preserve">Rambursări de credite externe contractate de stat </t>
  </si>
  <si>
    <t>415</t>
  </si>
  <si>
    <t>Plăţi de dobânzi şi comisioane la credite externe contractate de stat</t>
  </si>
  <si>
    <t>416</t>
  </si>
  <si>
    <t>Fond pentru garantarea împrumuturilor externe, dobânzilor şi comisioanelor aferente contractate/garantate de stat</t>
  </si>
  <si>
    <t>417</t>
  </si>
  <si>
    <t>76.02.01</t>
  </si>
  <si>
    <t>Rambursări de credite externe, plăţi de dobânzi şi comisioane la credite
externe contractate de stat</t>
  </si>
  <si>
    <t>418</t>
  </si>
  <si>
    <t>76.02.02</t>
  </si>
  <si>
    <t>XI. TRANSFERURI (rd.420)</t>
  </si>
  <si>
    <t>419</t>
  </si>
  <si>
    <t>TRANSFERURI CĂTRE ALTE BUGETE (rd.425)</t>
  </si>
  <si>
    <t>420</t>
  </si>
  <si>
    <t>84.02</t>
  </si>
  <si>
    <t>CHELTUIELI CURENTE (rd.422)</t>
  </si>
  <si>
    <t>421</t>
  </si>
  <si>
    <t>TRANSFERURI (rd.423)</t>
  </si>
  <si>
    <t>422</t>
  </si>
  <si>
    <t>Transferuri consolidabile (rd.424)</t>
  </si>
  <si>
    <t>423</t>
  </si>
  <si>
    <t>Transferuri din bugetul comunei, oraşului, municipiului sau sectorului municipiului Bucureşti către bugetul consiliului judeţean pentru susţinerea sistemului de protecţie a copilului</t>
  </si>
  <si>
    <t>424</t>
  </si>
  <si>
    <t>425</t>
  </si>
  <si>
    <t>84.02.04</t>
  </si>
  <si>
    <t>XII. ÎMPRUMUTURI ACORDATE (rd.427)</t>
  </si>
  <si>
    <t>426</t>
  </si>
  <si>
    <t>86.00</t>
  </si>
  <si>
    <t>ÎMPRUMUTURI (rd.433+434)</t>
  </si>
  <si>
    <t>427</t>
  </si>
  <si>
    <t>OPERAŢIUNI FINANCIARE (rd.429)</t>
  </si>
  <si>
    <t>428</t>
  </si>
  <si>
    <t>ÎMPRUMUTURI ACORDATE (rd.430)</t>
  </si>
  <si>
    <t>429</t>
  </si>
  <si>
    <t>Împrumuturi (rd.431+432)</t>
  </si>
  <si>
    <t>430</t>
  </si>
  <si>
    <t>Împrumuturi temporare pentru înfiinţarea unor instituţii şi servicii publice de interes local sau a unor activităţi finanţate integral din venituri proprii</t>
  </si>
  <si>
    <t>431</t>
  </si>
  <si>
    <t>Împrumuturi acordate de agenţiile guvernamentale şi administrate prin agenţii de credit</t>
  </si>
  <si>
    <t>432</t>
  </si>
  <si>
    <t>433</t>
  </si>
  <si>
    <t>86.02.09</t>
  </si>
  <si>
    <t>434</t>
  </si>
  <si>
    <t>86.02.13</t>
  </si>
  <si>
    <t>XIII. PLĂŢI DE DOBÂNZI ŞI ALTE CHELTUIELI (rd.436)</t>
  </si>
  <si>
    <t>435</t>
  </si>
  <si>
    <t>DOBÂNZI AFERENTE DATORIEI PUBLICE LOCALE ŞI ALTE CHELTUIELI (rd.445 la 449)</t>
  </si>
  <si>
    <t>436</t>
  </si>
  <si>
    <t>88.02</t>
  </si>
  <si>
    <t>CHELTUIELI CURENTE (rd.438)</t>
  </si>
  <si>
    <t>437</t>
  </si>
  <si>
    <t>DOBÂNZI (rd.439)</t>
  </si>
  <si>
    <t>438</t>
  </si>
  <si>
    <t>Dobânzi aferente datoriei publice locale (rd.440 la 444)</t>
  </si>
  <si>
    <t>439</t>
  </si>
  <si>
    <t xml:space="preserve">Dobânzi, comisioane şi alte costuri aferente datoriei publice interne </t>
  </si>
  <si>
    <t>440</t>
  </si>
  <si>
    <t xml:space="preserve">Dobânzi, comisioane şi alte costuri aferente datoriei publice externe </t>
  </si>
  <si>
    <t>441</t>
  </si>
  <si>
    <t>Cheltuieli ocazionate de emisiunea şi plasarea titlurilor de valoare şi de
riscul garanţiilor acordate de autorităţile locale, în condiţiile legii</t>
  </si>
  <si>
    <t>442</t>
  </si>
  <si>
    <t xml:space="preserve">Diferenţe de curs aferente datoriei publice externe </t>
  </si>
  <si>
    <t>443</t>
  </si>
  <si>
    <t>Dobânda datorată trezoreriei statului în cadrul planului de redresare</t>
  </si>
  <si>
    <t>444</t>
  </si>
  <si>
    <t>445</t>
  </si>
  <si>
    <t>88.02.01</t>
  </si>
  <si>
    <t>446</t>
  </si>
  <si>
    <t>88.02.02</t>
  </si>
  <si>
    <t>Cheltuieli ocazionate de emisiunea şi plasarea titlurilor de valoare şi riscul
garanţiilor acordate de autorităţile locale, în condiţiile legii</t>
  </si>
  <si>
    <t>447</t>
  </si>
  <si>
    <t>88.02.03</t>
  </si>
  <si>
    <t xml:space="preserve">Diferenţe de curs aferente datoriei publice locale externe </t>
  </si>
  <si>
    <t>448</t>
  </si>
  <si>
    <t>88.02.04</t>
  </si>
  <si>
    <t>449</t>
  </si>
  <si>
    <t>88.02.05</t>
  </si>
  <si>
    <t>XIV. RAMBURSĂRI DE ÎMPRUMUTURI (rd.451)</t>
  </si>
  <si>
    <t>450</t>
  </si>
  <si>
    <t>RAMBURSĂRI ÎMPRUMUTURI ACORDATE (rd.457 la 459)</t>
  </si>
  <si>
    <t>451</t>
  </si>
  <si>
    <t>90.02</t>
  </si>
  <si>
    <t>OPERAŢIUNI FINANCIARE (rd.453)</t>
  </si>
  <si>
    <t>452</t>
  </si>
  <si>
    <t>Rambursări de împrumuturi (rd.454 la 456)</t>
  </si>
  <si>
    <t>453</t>
  </si>
  <si>
    <t>Rambursare împrumuturi acordate din trezoreria statului</t>
  </si>
  <si>
    <t>454</t>
  </si>
  <si>
    <t>Rambursarea împrumuturilor interne pentru investiţii</t>
  </si>
  <si>
    <t>455</t>
  </si>
  <si>
    <t>Rambursarea împrumuturilor externe pentru investiţii</t>
  </si>
  <si>
    <t>456</t>
  </si>
  <si>
    <t>457</t>
  </si>
  <si>
    <t>90.02.02</t>
  </si>
  <si>
    <t>Rambursare împrumuturi interne pentru investiţii</t>
  </si>
  <si>
    <t>458</t>
  </si>
  <si>
    <t>90.02.03</t>
  </si>
  <si>
    <t>Rambursare împrumuturi externe pentru investiţii</t>
  </si>
  <si>
    <t>459</t>
  </si>
  <si>
    <t>90.02.04</t>
  </si>
  <si>
    <t>XV. FONDURI DE REZERVĂ (rd.461)</t>
  </si>
  <si>
    <t>460</t>
  </si>
  <si>
    <t>FONDURI DE REZERVĂ (rd.465)</t>
  </si>
  <si>
    <t>461</t>
  </si>
  <si>
    <t>95.02</t>
  </si>
  <si>
    <t>462</t>
  </si>
  <si>
    <t>REZERVE (rd.464)</t>
  </si>
  <si>
    <t>463</t>
  </si>
  <si>
    <t xml:space="preserve">Rezerve </t>
  </si>
  <si>
    <t>464</t>
  </si>
  <si>
    <t>Fond de rezervă bugetară la dispoziţia consiliilor locale  şi judeţene</t>
  </si>
  <si>
    <t>465</t>
  </si>
  <si>
    <t>95.02.05</t>
  </si>
  <si>
    <t>XVII. EXCEDENT/DEFICIT (rd.468)</t>
  </si>
  <si>
    <t>466</t>
  </si>
  <si>
    <t>EXCEDENT/DEFICIT (rd.1-92)</t>
  </si>
  <si>
    <t>467</t>
  </si>
  <si>
    <t>EXCEDENT (rd.469)</t>
  </si>
  <si>
    <t>468</t>
  </si>
  <si>
    <t>98.02</t>
  </si>
  <si>
    <t xml:space="preserve">Excedent </t>
  </si>
  <si>
    <t>469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</si>
</sst>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indent="2"/>
    </xf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left" indent="1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left"/>
    </xf>
    <xf numFmtId="3" fontId="0" fillId="0" borderId="5" xfId="0" applyNumberForma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 horizontal="left" wrapText="1" indent="1"/>
    </xf>
    <xf numFmtId="0" fontId="0" fillId="0" borderId="5" xfId="0" applyBorder="1" applyAlignment="1">
      <alignment horizontal="left" wrapText="1" indent="2"/>
    </xf>
    <xf numFmtId="0" fontId="0" fillId="0" borderId="5" xfId="0" applyBorder="1" applyAlignment="1">
      <alignment horizontal="left" wrapText="1" indent="3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5" xfId="0" applyFont="1" applyBorder="1" applyAlignment="1">
      <alignment horizontal="left" wrapText="1" indent="1"/>
    </xf>
    <xf numFmtId="0" fontId="0" fillId="0" borderId="5" xfId="0" applyFont="1" applyBorder="1" applyAlignment="1">
      <alignment horizontal="left" wrapText="1" indent="1"/>
    </xf>
    <xf numFmtId="49" fontId="0" fillId="0" borderId="5" xfId="0" applyNumberFormat="1" applyFont="1" applyBorder="1" applyAlignment="1">
      <alignment horizontal="left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 indent="2"/>
    </xf>
    <xf numFmtId="0" fontId="0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0" xfId="0" applyAlignment="1">
      <alignment horizontal="left" indent="1"/>
    </xf>
    <xf numFmtId="49" fontId="0" fillId="0" borderId="5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 horizontal="left" wrapText="1" indent="4"/>
    </xf>
    <xf numFmtId="3" fontId="0" fillId="0" borderId="5" xfId="0" applyNumberFormat="1" applyBorder="1" applyAlignment="1" quotePrefix="1">
      <alignment/>
    </xf>
    <xf numFmtId="0" fontId="3" fillId="0" borderId="5" xfId="0" applyFont="1" applyBorder="1" applyAlignment="1">
      <alignment horizontal="left" wrapText="1"/>
    </xf>
    <xf numFmtId="3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get4\ACCES%20LIBER\My%20Documents\gabriela\buget\2004\anex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4"/>
      <sheetName val="r3"/>
      <sheetName val="r2"/>
      <sheetName val="r1"/>
      <sheetName val="trim.2004"/>
      <sheetName val="trim.extra"/>
      <sheetName val="initial 2004"/>
      <sheetName val="Foaie2"/>
      <sheetName val="Foaie3"/>
    </sheetNames>
    <sheetDataSet>
      <sheetData sheetId="1">
        <row r="35">
          <cell r="F35">
            <v>2500000</v>
          </cell>
        </row>
        <row r="39">
          <cell r="F39">
            <v>2500000</v>
          </cell>
        </row>
        <row r="43">
          <cell r="F43">
            <v>2500000</v>
          </cell>
        </row>
        <row r="55">
          <cell r="F55">
            <v>5200000</v>
          </cell>
        </row>
        <row r="58">
          <cell r="F58">
            <v>10000</v>
          </cell>
        </row>
        <row r="59">
          <cell r="F59">
            <v>500000</v>
          </cell>
        </row>
        <row r="61">
          <cell r="F61">
            <v>150000</v>
          </cell>
        </row>
        <row r="66">
          <cell r="F66">
            <v>700000</v>
          </cell>
        </row>
        <row r="71">
          <cell r="F71">
            <v>1000000</v>
          </cell>
        </row>
        <row r="75">
          <cell r="F75">
            <v>127000000</v>
          </cell>
        </row>
        <row r="76">
          <cell r="F76">
            <v>213649950</v>
          </cell>
        </row>
        <row r="77">
          <cell r="F77">
            <v>138237309</v>
          </cell>
        </row>
        <row r="80">
          <cell r="F80">
            <v>90802000</v>
          </cell>
        </row>
        <row r="87">
          <cell r="F87">
            <v>96930288</v>
          </cell>
        </row>
        <row r="89">
          <cell r="F89">
            <v>5000000</v>
          </cell>
        </row>
        <row r="91">
          <cell r="F91">
            <v>25646131</v>
          </cell>
        </row>
        <row r="98">
          <cell r="F98">
            <v>1000000</v>
          </cell>
        </row>
        <row r="165">
          <cell r="F165">
            <v>32936600</v>
          </cell>
        </row>
        <row r="166">
          <cell r="F166">
            <v>29978950</v>
          </cell>
        </row>
        <row r="172">
          <cell r="F172">
            <v>3765000</v>
          </cell>
        </row>
        <row r="175">
          <cell r="F175">
            <v>66680550</v>
          </cell>
        </row>
        <row r="205">
          <cell r="F205">
            <v>29673431</v>
          </cell>
        </row>
        <row r="206">
          <cell r="F206">
            <v>60782820</v>
          </cell>
        </row>
        <row r="217">
          <cell r="F217">
            <v>300000</v>
          </cell>
        </row>
        <row r="221">
          <cell r="F221">
            <v>56492000</v>
          </cell>
        </row>
        <row r="225">
          <cell r="F225">
            <v>34264251</v>
          </cell>
        </row>
        <row r="233">
          <cell r="F233">
            <v>6500000</v>
          </cell>
        </row>
        <row r="236">
          <cell r="F236">
            <v>1400000</v>
          </cell>
        </row>
        <row r="239">
          <cell r="F239">
            <v>7900000</v>
          </cell>
        </row>
        <row r="244">
          <cell r="F244">
            <v>7840303</v>
          </cell>
        </row>
        <row r="245">
          <cell r="F245">
            <v>4552541</v>
          </cell>
        </row>
        <row r="252">
          <cell r="F252">
            <v>1000000</v>
          </cell>
        </row>
        <row r="253">
          <cell r="F253">
            <v>30499200</v>
          </cell>
        </row>
        <row r="254">
          <cell r="F254">
            <v>1975000</v>
          </cell>
        </row>
        <row r="257">
          <cell r="F257">
            <v>900000</v>
          </cell>
        </row>
        <row r="260">
          <cell r="F260">
            <v>11184012</v>
          </cell>
        </row>
        <row r="261">
          <cell r="F261">
            <v>11597554</v>
          </cell>
        </row>
        <row r="262">
          <cell r="F262">
            <v>67387435</v>
          </cell>
        </row>
        <row r="263">
          <cell r="F263">
            <v>2754037</v>
          </cell>
        </row>
        <row r="266">
          <cell r="F266">
            <v>2083832</v>
          </cell>
        </row>
        <row r="269">
          <cell r="F269">
            <v>31499200</v>
          </cell>
        </row>
        <row r="270">
          <cell r="F270">
            <v>500000</v>
          </cell>
        </row>
        <row r="272">
          <cell r="F272">
            <v>9071979</v>
          </cell>
        </row>
        <row r="275">
          <cell r="F275">
            <v>78676659</v>
          </cell>
        </row>
        <row r="276">
          <cell r="F276">
            <v>70497110</v>
          </cell>
        </row>
        <row r="282">
          <cell r="F282">
            <v>9000000</v>
          </cell>
        </row>
        <row r="283">
          <cell r="F283">
            <v>55500774</v>
          </cell>
        </row>
        <row r="287">
          <cell r="F287">
            <v>3120000</v>
          </cell>
        </row>
        <row r="294">
          <cell r="F294">
            <v>6510000</v>
          </cell>
        </row>
        <row r="307">
          <cell r="F307">
            <v>96930288</v>
          </cell>
        </row>
        <row r="308">
          <cell r="F308">
            <v>126374255</v>
          </cell>
        </row>
        <row r="327">
          <cell r="F327">
            <v>18688000</v>
          </cell>
        </row>
        <row r="328">
          <cell r="F328">
            <v>4650000</v>
          </cell>
        </row>
        <row r="333">
          <cell r="F333">
            <v>400000</v>
          </cell>
        </row>
        <row r="336">
          <cell r="F336">
            <v>18430000</v>
          </cell>
        </row>
        <row r="342">
          <cell r="F342">
            <v>4508000</v>
          </cell>
        </row>
        <row r="363">
          <cell r="F363">
            <v>4679406</v>
          </cell>
        </row>
        <row r="364">
          <cell r="F364">
            <v>824594</v>
          </cell>
        </row>
        <row r="367">
          <cell r="F367">
            <v>100000</v>
          </cell>
        </row>
        <row r="373">
          <cell r="F373">
            <v>5604000</v>
          </cell>
        </row>
        <row r="377">
          <cell r="F377">
            <v>96999156</v>
          </cell>
        </row>
        <row r="385">
          <cell r="F385">
            <v>17325171</v>
          </cell>
        </row>
        <row r="389">
          <cell r="F389">
            <v>14100058</v>
          </cell>
        </row>
        <row r="392">
          <cell r="F392">
            <v>31425229</v>
          </cell>
        </row>
        <row r="393">
          <cell r="F393">
            <v>96999156</v>
          </cell>
        </row>
        <row r="414">
          <cell r="F414">
            <v>650000</v>
          </cell>
        </row>
        <row r="415">
          <cell r="F415">
            <v>6677025</v>
          </cell>
        </row>
        <row r="419">
          <cell r="F419">
            <v>4100000</v>
          </cell>
        </row>
        <row r="422">
          <cell r="F422">
            <v>485000</v>
          </cell>
        </row>
        <row r="425">
          <cell r="F425">
            <v>2835000</v>
          </cell>
        </row>
        <row r="426">
          <cell r="F426">
            <v>2200000</v>
          </cell>
        </row>
        <row r="428">
          <cell r="F428">
            <v>6877025</v>
          </cell>
        </row>
        <row r="490">
          <cell r="F490">
            <v>19327875</v>
          </cell>
        </row>
        <row r="492">
          <cell r="F492">
            <v>19327875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7"/>
  <sheetViews>
    <sheetView tabSelected="1" workbookViewId="0" topLeftCell="A1">
      <selection activeCell="A4" sqref="A4"/>
    </sheetView>
  </sheetViews>
  <sheetFormatPr defaultColWidth="9.140625" defaultRowHeight="12.75"/>
  <cols>
    <col min="1" max="1" width="66.28125" style="0" customWidth="1"/>
    <col min="2" max="2" width="5.140625" style="0" customWidth="1"/>
    <col min="3" max="3" width="8.140625" style="0" bestFit="1" customWidth="1"/>
    <col min="4" max="4" width="11.140625" style="0" bestFit="1" customWidth="1"/>
    <col min="5" max="5" width="12.7109375" style="0" bestFit="1" customWidth="1"/>
    <col min="6" max="6" width="11.421875" style="0" customWidth="1"/>
  </cols>
  <sheetData>
    <row r="1" spans="1:6" ht="12.75">
      <c r="A1" s="1" t="s">
        <v>0</v>
      </c>
      <c r="B1" s="2"/>
      <c r="C1" s="3"/>
      <c r="F1" s="4" t="s">
        <v>1</v>
      </c>
    </row>
    <row r="2" spans="1:3" ht="12.75">
      <c r="A2" s="1" t="s">
        <v>2</v>
      </c>
      <c r="B2" s="2"/>
      <c r="C2" s="3"/>
    </row>
    <row r="3" spans="1:3" ht="12.75">
      <c r="A3" s="1" t="s">
        <v>3</v>
      </c>
      <c r="B3" s="2"/>
      <c r="C3" s="3"/>
    </row>
    <row r="4" spans="1:3" ht="12.75">
      <c r="A4" s="1"/>
      <c r="B4" s="2"/>
      <c r="C4" s="3"/>
    </row>
    <row r="5" spans="1:3" ht="12.75">
      <c r="A5" s="1"/>
      <c r="B5" s="2"/>
      <c r="C5" s="3"/>
    </row>
    <row r="6" spans="1:3" ht="12.75">
      <c r="A6" s="5"/>
      <c r="B6" s="5"/>
      <c r="C6" s="5"/>
    </row>
    <row r="7" spans="1:3" ht="12.75">
      <c r="A7" s="1"/>
      <c r="B7" s="2"/>
      <c r="C7" s="3"/>
    </row>
    <row r="8" spans="2:3" ht="13.5" thickBot="1">
      <c r="B8" s="6"/>
      <c r="C8" s="7"/>
    </row>
    <row r="9" spans="1:6" ht="12.75">
      <c r="A9" s="8" t="s">
        <v>4</v>
      </c>
      <c r="B9" s="9" t="s">
        <v>5</v>
      </c>
      <c r="C9" s="9" t="s">
        <v>5</v>
      </c>
      <c r="D9" s="8" t="s">
        <v>6</v>
      </c>
      <c r="E9" s="8" t="s">
        <v>7</v>
      </c>
      <c r="F9" s="8" t="s">
        <v>6</v>
      </c>
    </row>
    <row r="10" spans="1:6" ht="13.5" thickBot="1">
      <c r="A10" s="10" t="s">
        <v>8</v>
      </c>
      <c r="B10" s="10" t="s">
        <v>9</v>
      </c>
      <c r="C10" s="10" t="s">
        <v>10</v>
      </c>
      <c r="D10" s="11" t="s">
        <v>11</v>
      </c>
      <c r="E10" s="11"/>
      <c r="F10" s="11" t="s">
        <v>12</v>
      </c>
    </row>
    <row r="11" spans="1:6" ht="13.5" thickBot="1">
      <c r="A11" s="12">
        <v>0</v>
      </c>
      <c r="B11" s="12">
        <v>1</v>
      </c>
      <c r="C11" s="12">
        <v>2</v>
      </c>
      <c r="D11" s="12">
        <v>3</v>
      </c>
      <c r="E11" s="12">
        <v>4</v>
      </c>
      <c r="F11" s="12">
        <v>5</v>
      </c>
    </row>
    <row r="12" spans="1:6" ht="13.5" thickTop="1">
      <c r="A12" s="13" t="s">
        <v>13</v>
      </c>
      <c r="B12" s="14" t="s">
        <v>14</v>
      </c>
      <c r="C12" s="15" t="s">
        <v>15</v>
      </c>
      <c r="D12" s="16">
        <f>D13+D76+D79+D82+D97+D99+D103</f>
        <v>713325678</v>
      </c>
      <c r="E12" s="16">
        <f>E13+E76+E79+E82+E97+E99+E103</f>
        <v>18110805</v>
      </c>
      <c r="F12" s="16">
        <f>F13+F76+F79+F82+F97+F99+F103</f>
        <v>731436483</v>
      </c>
    </row>
    <row r="13" spans="1:6" ht="12.75">
      <c r="A13" s="17" t="s">
        <v>16</v>
      </c>
      <c r="B13" s="18" t="s">
        <v>17</v>
      </c>
      <c r="C13" s="19" t="s">
        <v>18</v>
      </c>
      <c r="D13" s="20">
        <f>D14+D67+D75+D77+D78</f>
        <v>280297309</v>
      </c>
      <c r="E13" s="20">
        <f>E14+E67+E75+E77+E78</f>
        <v>107405</v>
      </c>
      <c r="F13" s="20">
        <f>F14+F67+F75+F77+F78</f>
        <v>280404714</v>
      </c>
    </row>
    <row r="14" spans="1:6" ht="12.75">
      <c r="A14" s="21" t="s">
        <v>19</v>
      </c>
      <c r="B14" s="18" t="s">
        <v>20</v>
      </c>
      <c r="C14" s="19" t="s">
        <v>21</v>
      </c>
      <c r="D14" s="20">
        <f>D15+D44</f>
        <v>14060000</v>
      </c>
      <c r="E14" s="20">
        <f>E15+E44</f>
        <v>107405</v>
      </c>
      <c r="F14" s="20">
        <f>F15+F44</f>
        <v>14167405</v>
      </c>
    </row>
    <row r="15" spans="1:6" ht="12.75">
      <c r="A15" s="22" t="s">
        <v>22</v>
      </c>
      <c r="B15" s="23" t="s">
        <v>23</v>
      </c>
      <c r="C15" s="24" t="s">
        <v>24</v>
      </c>
      <c r="D15" s="25">
        <f>D16+D36</f>
        <v>7500000</v>
      </c>
      <c r="E15" s="25">
        <f>E16+E36</f>
        <v>0</v>
      </c>
      <c r="F15" s="25">
        <f>F16+F36</f>
        <v>7500000</v>
      </c>
    </row>
    <row r="16" spans="1:6" ht="12.75">
      <c r="A16" s="22" t="s">
        <v>25</v>
      </c>
      <c r="B16" s="23" t="s">
        <v>26</v>
      </c>
      <c r="C16" s="24" t="s">
        <v>27</v>
      </c>
      <c r="D16" s="25">
        <f>D17+D18+D28+D29+D32</f>
        <v>2500000</v>
      </c>
      <c r="E16" s="25">
        <f>E17+E18+E28+E29+E32</f>
        <v>0</v>
      </c>
      <c r="F16" s="25">
        <f>F17+F18+F28+F29+F32</f>
        <v>2500000</v>
      </c>
    </row>
    <row r="17" spans="1:6" ht="12.75">
      <c r="A17" s="22" t="s">
        <v>28</v>
      </c>
      <c r="B17" s="23" t="s">
        <v>29</v>
      </c>
      <c r="C17" s="24" t="s">
        <v>30</v>
      </c>
      <c r="D17" s="26"/>
      <c r="E17" s="26"/>
      <c r="F17" s="26"/>
    </row>
    <row r="18" spans="1:6" ht="12.75">
      <c r="A18" s="22" t="s">
        <v>31</v>
      </c>
      <c r="B18" s="23" t="s">
        <v>32</v>
      </c>
      <c r="C18" s="24" t="s">
        <v>33</v>
      </c>
      <c r="D18" s="25"/>
      <c r="E18" s="25"/>
      <c r="F18" s="25"/>
    </row>
    <row r="19" spans="1:6" ht="25.5">
      <c r="A19" s="27" t="s">
        <v>34</v>
      </c>
      <c r="B19" s="23" t="s">
        <v>35</v>
      </c>
      <c r="C19" s="24" t="s">
        <v>36</v>
      </c>
      <c r="D19" s="26"/>
      <c r="E19" s="26"/>
      <c r="F19" s="26"/>
    </row>
    <row r="20" spans="1:6" ht="12.75">
      <c r="A20" s="27" t="s">
        <v>37</v>
      </c>
      <c r="B20" s="23" t="s">
        <v>38</v>
      </c>
      <c r="C20" s="24" t="s">
        <v>39</v>
      </c>
      <c r="D20" s="26"/>
      <c r="E20" s="26"/>
      <c r="F20" s="26"/>
    </row>
    <row r="21" spans="1:6" ht="12.75">
      <c r="A21" s="27" t="s">
        <v>40</v>
      </c>
      <c r="B21" s="23" t="s">
        <v>41</v>
      </c>
      <c r="C21" s="24" t="s">
        <v>42</v>
      </c>
      <c r="D21" s="26"/>
      <c r="E21" s="26"/>
      <c r="F21" s="26"/>
    </row>
    <row r="22" spans="1:6" ht="25.5">
      <c r="A22" s="27" t="s">
        <v>43</v>
      </c>
      <c r="B22" s="23" t="s">
        <v>44</v>
      </c>
      <c r="C22" s="24" t="s">
        <v>45</v>
      </c>
      <c r="D22" s="26"/>
      <c r="E22" s="26"/>
      <c r="F22" s="26"/>
    </row>
    <row r="23" spans="1:6" ht="25.5">
      <c r="A23" s="27" t="s">
        <v>46</v>
      </c>
      <c r="B23" s="23" t="s">
        <v>47</v>
      </c>
      <c r="C23" s="24" t="s">
        <v>48</v>
      </c>
      <c r="D23" s="26"/>
      <c r="E23" s="26"/>
      <c r="F23" s="26"/>
    </row>
    <row r="24" spans="1:6" ht="12.75">
      <c r="A24" s="27" t="s">
        <v>49</v>
      </c>
      <c r="B24" s="23" t="s">
        <v>50</v>
      </c>
      <c r="C24" s="24" t="s">
        <v>51</v>
      </c>
      <c r="D24" s="26"/>
      <c r="E24" s="26"/>
      <c r="F24" s="26"/>
    </row>
    <row r="25" spans="1:6" ht="12.75">
      <c r="A25" s="27" t="s">
        <v>52</v>
      </c>
      <c r="B25" s="23" t="s">
        <v>53</v>
      </c>
      <c r="C25" s="24" t="s">
        <v>54</v>
      </c>
      <c r="D25" s="26"/>
      <c r="E25" s="26"/>
      <c r="F25" s="26"/>
    </row>
    <row r="26" spans="1:6" ht="12.75">
      <c r="A26" s="27" t="s">
        <v>55</v>
      </c>
      <c r="B26" s="23" t="s">
        <v>56</v>
      </c>
      <c r="C26" s="24" t="s">
        <v>57</v>
      </c>
      <c r="D26" s="26"/>
      <c r="E26" s="26"/>
      <c r="F26" s="26"/>
    </row>
    <row r="27" spans="1:6" ht="12.75">
      <c r="A27" s="27" t="s">
        <v>58</v>
      </c>
      <c r="B27" s="23" t="s">
        <v>59</v>
      </c>
      <c r="C27" s="24" t="s">
        <v>60</v>
      </c>
      <c r="D27" s="26"/>
      <c r="E27" s="26"/>
      <c r="F27" s="26"/>
    </row>
    <row r="28" spans="1:6" ht="12.75">
      <c r="A28" s="27" t="s">
        <v>61</v>
      </c>
      <c r="B28" s="23" t="s">
        <v>62</v>
      </c>
      <c r="C28" s="24" t="s">
        <v>63</v>
      </c>
      <c r="D28" s="26"/>
      <c r="E28" s="26"/>
      <c r="F28" s="26"/>
    </row>
    <row r="29" spans="1:6" ht="25.5">
      <c r="A29" s="27" t="s">
        <v>64</v>
      </c>
      <c r="B29" s="23" t="s">
        <v>65</v>
      </c>
      <c r="C29" s="24" t="s">
        <v>66</v>
      </c>
      <c r="D29" s="25"/>
      <c r="E29" s="25"/>
      <c r="F29" s="25"/>
    </row>
    <row r="30" spans="1:6" ht="12.75">
      <c r="A30" s="27" t="s">
        <v>67</v>
      </c>
      <c r="B30" s="23" t="s">
        <v>68</v>
      </c>
      <c r="C30" s="24" t="s">
        <v>69</v>
      </c>
      <c r="D30" s="26"/>
      <c r="E30" s="26"/>
      <c r="F30" s="26"/>
    </row>
    <row r="31" spans="1:6" ht="12.75">
      <c r="A31" s="27" t="s">
        <v>70</v>
      </c>
      <c r="B31" s="23" t="s">
        <v>71</v>
      </c>
      <c r="C31" s="24" t="s">
        <v>72</v>
      </c>
      <c r="D31" s="26"/>
      <c r="E31" s="26"/>
      <c r="F31" s="26"/>
    </row>
    <row r="32" spans="1:6" ht="12.75">
      <c r="A32" s="27" t="s">
        <v>73</v>
      </c>
      <c r="B32" s="23" t="s">
        <v>74</v>
      </c>
      <c r="C32" s="24" t="s">
        <v>75</v>
      </c>
      <c r="D32" s="26">
        <f>SUM(D33:D35)</f>
        <v>2500000</v>
      </c>
      <c r="E32" s="26">
        <f>SUM(E33:E35)</f>
        <v>0</v>
      </c>
      <c r="F32" s="26">
        <f>SUM(F33:F35)</f>
        <v>2500000</v>
      </c>
    </row>
    <row r="33" spans="1:6" ht="12.75">
      <c r="A33" s="27" t="s">
        <v>76</v>
      </c>
      <c r="B33" s="23" t="s">
        <v>77</v>
      </c>
      <c r="C33" s="24" t="s">
        <v>78</v>
      </c>
      <c r="D33" s="26"/>
      <c r="E33" s="26"/>
      <c r="F33" s="26"/>
    </row>
    <row r="34" spans="1:6" ht="12.75">
      <c r="A34" s="27" t="s">
        <v>79</v>
      </c>
      <c r="B34" s="23" t="s">
        <v>80</v>
      </c>
      <c r="C34" s="24" t="s">
        <v>81</v>
      </c>
      <c r="D34" s="26"/>
      <c r="E34" s="26"/>
      <c r="F34" s="26"/>
    </row>
    <row r="35" spans="1:6" ht="12.75">
      <c r="A35" s="27" t="s">
        <v>82</v>
      </c>
      <c r="B35" s="23" t="s">
        <v>83</v>
      </c>
      <c r="C35" s="24" t="s">
        <v>84</v>
      </c>
      <c r="D35" s="26">
        <f>'[1]r3'!F35</f>
        <v>2500000</v>
      </c>
      <c r="E35" s="26"/>
      <c r="F35" s="26">
        <f>D35+E35</f>
        <v>2500000</v>
      </c>
    </row>
    <row r="36" spans="1:6" ht="12.75">
      <c r="A36" s="27" t="s">
        <v>85</v>
      </c>
      <c r="B36" s="23" t="s">
        <v>86</v>
      </c>
      <c r="C36" s="24" t="s">
        <v>87</v>
      </c>
      <c r="D36" s="25">
        <f>D37+D38</f>
        <v>5000000</v>
      </c>
      <c r="E36" s="25">
        <f>E37+E38</f>
        <v>0</v>
      </c>
      <c r="F36" s="25">
        <f>F37+F38</f>
        <v>5000000</v>
      </c>
    </row>
    <row r="37" spans="1:6" ht="12.75">
      <c r="A37" s="27" t="s">
        <v>88</v>
      </c>
      <c r="B37" s="23" t="s">
        <v>89</v>
      </c>
      <c r="C37" s="24" t="s">
        <v>90</v>
      </c>
      <c r="D37" s="26"/>
      <c r="E37" s="26"/>
      <c r="F37" s="26"/>
    </row>
    <row r="38" spans="1:6" ht="12.75">
      <c r="A38" s="27" t="s">
        <v>91</v>
      </c>
      <c r="B38" s="23" t="s">
        <v>92</v>
      </c>
      <c r="C38" s="24" t="s">
        <v>93</v>
      </c>
      <c r="D38" s="25">
        <f>SUM(D39:D43)</f>
        <v>5000000</v>
      </c>
      <c r="E38" s="25">
        <f>SUM(E39:E43)</f>
        <v>0</v>
      </c>
      <c r="F38" s="25">
        <f>SUM(F39:F43)</f>
        <v>5000000</v>
      </c>
    </row>
    <row r="39" spans="1:6" ht="12.75">
      <c r="A39" s="27" t="s">
        <v>94</v>
      </c>
      <c r="B39" s="23" t="s">
        <v>95</v>
      </c>
      <c r="C39" s="24" t="s">
        <v>96</v>
      </c>
      <c r="D39" s="26">
        <f>'[1]r3'!F39</f>
        <v>2500000</v>
      </c>
      <c r="E39" s="26"/>
      <c r="F39" s="26">
        <f>D39+E39</f>
        <v>2500000</v>
      </c>
    </row>
    <row r="40" spans="1:6" ht="12.75">
      <c r="A40" s="27" t="s">
        <v>97</v>
      </c>
      <c r="B40" s="23" t="s">
        <v>98</v>
      </c>
      <c r="C40" s="24" t="s">
        <v>99</v>
      </c>
      <c r="D40" s="26"/>
      <c r="E40" s="26"/>
      <c r="F40" s="26"/>
    </row>
    <row r="41" spans="1:6" ht="12.75">
      <c r="A41" s="27" t="s">
        <v>100</v>
      </c>
      <c r="B41" s="23" t="s">
        <v>101</v>
      </c>
      <c r="C41" s="24" t="s">
        <v>102</v>
      </c>
      <c r="D41" s="26"/>
      <c r="E41" s="26"/>
      <c r="F41" s="26"/>
    </row>
    <row r="42" spans="1:6" ht="12.75">
      <c r="A42" s="27" t="s">
        <v>103</v>
      </c>
      <c r="B42" s="23" t="s">
        <v>104</v>
      </c>
      <c r="C42" s="24" t="s">
        <v>105</v>
      </c>
      <c r="D42" s="26"/>
      <c r="E42" s="26"/>
      <c r="F42" s="26"/>
    </row>
    <row r="43" spans="1:6" ht="12.75">
      <c r="A43" s="27" t="s">
        <v>106</v>
      </c>
      <c r="B43" s="23" t="s">
        <v>107</v>
      </c>
      <c r="C43" s="24" t="s">
        <v>108</v>
      </c>
      <c r="D43" s="26">
        <f>'[1]r3'!F43</f>
        <v>2500000</v>
      </c>
      <c r="E43" s="26"/>
      <c r="F43" s="26">
        <f>D43+E43</f>
        <v>2500000</v>
      </c>
    </row>
    <row r="44" spans="1:6" ht="12.75">
      <c r="A44" s="27" t="s">
        <v>109</v>
      </c>
      <c r="B44" s="23" t="s">
        <v>110</v>
      </c>
      <c r="C44" s="24" t="s">
        <v>111</v>
      </c>
      <c r="D44" s="25">
        <f>D45+D46+D56</f>
        <v>6560000</v>
      </c>
      <c r="E44" s="25">
        <f>E45+E46+E56</f>
        <v>107405</v>
      </c>
      <c r="F44" s="25">
        <f>F45+F46+F56</f>
        <v>6667405</v>
      </c>
    </row>
    <row r="45" spans="1:6" ht="12.75">
      <c r="A45" s="27" t="s">
        <v>112</v>
      </c>
      <c r="B45" s="23" t="s">
        <v>113</v>
      </c>
      <c r="C45" s="24" t="s">
        <v>114</v>
      </c>
      <c r="D45" s="26"/>
      <c r="E45" s="26"/>
      <c r="F45" s="26"/>
    </row>
    <row r="46" spans="1:6" ht="12.75">
      <c r="A46" s="27" t="s">
        <v>115</v>
      </c>
      <c r="B46" s="23" t="s">
        <v>116</v>
      </c>
      <c r="C46" s="24" t="s">
        <v>117</v>
      </c>
      <c r="D46" s="25">
        <f>SUM(D47:D55)</f>
        <v>5200000</v>
      </c>
      <c r="E46" s="25">
        <f>SUM(E47:E55)</f>
        <v>0</v>
      </c>
      <c r="F46" s="25">
        <f>SUM(F47:F55)</f>
        <v>5200000</v>
      </c>
    </row>
    <row r="47" spans="1:6" ht="12.75">
      <c r="A47" s="27" t="s">
        <v>118</v>
      </c>
      <c r="B47" s="23" t="s">
        <v>119</v>
      </c>
      <c r="C47" s="24" t="s">
        <v>120</v>
      </c>
      <c r="D47" s="26"/>
      <c r="E47" s="26"/>
      <c r="F47" s="26"/>
    </row>
    <row r="48" spans="1:6" ht="25.5">
      <c r="A48" s="27" t="s">
        <v>121</v>
      </c>
      <c r="B48" s="23" t="s">
        <v>122</v>
      </c>
      <c r="C48" s="24" t="s">
        <v>123</v>
      </c>
      <c r="D48" s="26"/>
      <c r="E48" s="26"/>
      <c r="F48" s="26"/>
    </row>
    <row r="49" spans="1:6" ht="12.75">
      <c r="A49" s="27" t="s">
        <v>124</v>
      </c>
      <c r="B49" s="23" t="s">
        <v>125</v>
      </c>
      <c r="C49" s="24" t="s">
        <v>126</v>
      </c>
      <c r="D49" s="26"/>
      <c r="E49" s="26"/>
      <c r="F49" s="26"/>
    </row>
    <row r="50" spans="1:6" ht="12.75">
      <c r="A50" s="27" t="s">
        <v>127</v>
      </c>
      <c r="B50" s="23" t="s">
        <v>128</v>
      </c>
      <c r="C50" s="24" t="s">
        <v>129</v>
      </c>
      <c r="D50" s="26"/>
      <c r="E50" s="26"/>
      <c r="F50" s="26"/>
    </row>
    <row r="51" spans="1:6" ht="25.5">
      <c r="A51" s="27" t="s">
        <v>130</v>
      </c>
      <c r="B51" s="23" t="s">
        <v>131</v>
      </c>
      <c r="C51" s="24" t="s">
        <v>132</v>
      </c>
      <c r="D51" s="26"/>
      <c r="E51" s="26"/>
      <c r="F51" s="26"/>
    </row>
    <row r="52" spans="1:6" ht="12.75">
      <c r="A52" s="27" t="s">
        <v>133</v>
      </c>
      <c r="B52" s="23" t="s">
        <v>134</v>
      </c>
      <c r="C52" s="24" t="s">
        <v>135</v>
      </c>
      <c r="D52" s="26"/>
      <c r="E52" s="26"/>
      <c r="F52" s="26"/>
    </row>
    <row r="53" spans="1:6" ht="25.5">
      <c r="A53" s="27" t="s">
        <v>136</v>
      </c>
      <c r="B53" s="23" t="s">
        <v>137</v>
      </c>
      <c r="C53" s="24" t="s">
        <v>138</v>
      </c>
      <c r="D53" s="26"/>
      <c r="E53" s="26"/>
      <c r="F53" s="26"/>
    </row>
    <row r="54" spans="1:6" ht="12.75">
      <c r="A54" s="27" t="s">
        <v>139</v>
      </c>
      <c r="B54" s="23" t="s">
        <v>140</v>
      </c>
      <c r="C54" s="24" t="s">
        <v>141</v>
      </c>
      <c r="D54" s="26"/>
      <c r="E54" s="26"/>
      <c r="F54" s="26"/>
    </row>
    <row r="55" spans="1:6" ht="12.75">
      <c r="A55" s="27" t="s">
        <v>142</v>
      </c>
      <c r="B55" s="23" t="s">
        <v>143</v>
      </c>
      <c r="C55" s="24" t="s">
        <v>144</v>
      </c>
      <c r="D55" s="26">
        <f>'[1]r3'!F55</f>
        <v>5200000</v>
      </c>
      <c r="E55" s="26"/>
      <c r="F55" s="26">
        <f>D55+E55</f>
        <v>5200000</v>
      </c>
    </row>
    <row r="56" spans="1:6" ht="12.75">
      <c r="A56" s="27" t="s">
        <v>145</v>
      </c>
      <c r="B56" s="23" t="s">
        <v>146</v>
      </c>
      <c r="C56" s="24" t="s">
        <v>147</v>
      </c>
      <c r="D56" s="25">
        <f>SUM(D57:D66)</f>
        <v>1360000</v>
      </c>
      <c r="E56" s="25">
        <f>SUM(E57:E66)</f>
        <v>107405</v>
      </c>
      <c r="F56" s="25">
        <f>SUM(F57:F66)</f>
        <v>1467405</v>
      </c>
    </row>
    <row r="57" spans="1:6" ht="12.75">
      <c r="A57" s="27" t="s">
        <v>148</v>
      </c>
      <c r="B57" s="23" t="s">
        <v>149</v>
      </c>
      <c r="C57" s="24" t="s">
        <v>150</v>
      </c>
      <c r="D57" s="26"/>
      <c r="E57" s="26"/>
      <c r="F57" s="26"/>
    </row>
    <row r="58" spans="1:6" ht="12.75">
      <c r="A58" s="27" t="s">
        <v>151</v>
      </c>
      <c r="B58" s="23" t="s">
        <v>152</v>
      </c>
      <c r="C58" s="24" t="s">
        <v>153</v>
      </c>
      <c r="D58" s="26">
        <f>'[1]r3'!F58</f>
        <v>10000</v>
      </c>
      <c r="E58" s="26"/>
      <c r="F58" s="26">
        <f>D58+E58</f>
        <v>10000</v>
      </c>
    </row>
    <row r="59" spans="1:6" ht="12.75">
      <c r="A59" s="27" t="s">
        <v>154</v>
      </c>
      <c r="B59" s="23" t="s">
        <v>155</v>
      </c>
      <c r="C59" s="24" t="s">
        <v>156</v>
      </c>
      <c r="D59" s="26">
        <f>'[1]r3'!F59</f>
        <v>500000</v>
      </c>
      <c r="E59" s="26"/>
      <c r="F59" s="26">
        <f>D59+E59</f>
        <v>500000</v>
      </c>
    </row>
    <row r="60" spans="1:6" ht="38.25">
      <c r="A60" s="27" t="s">
        <v>157</v>
      </c>
      <c r="B60" s="23" t="s">
        <v>158</v>
      </c>
      <c r="C60" s="24" t="s">
        <v>159</v>
      </c>
      <c r="D60" s="26"/>
      <c r="E60" s="26"/>
      <c r="F60" s="26"/>
    </row>
    <row r="61" spans="1:6" ht="12.75">
      <c r="A61" s="27" t="s">
        <v>160</v>
      </c>
      <c r="B61" s="23" t="s">
        <v>161</v>
      </c>
      <c r="C61" s="24" t="s">
        <v>162</v>
      </c>
      <c r="D61" s="26">
        <f>'[1]r3'!F61</f>
        <v>150000</v>
      </c>
      <c r="E61" s="26"/>
      <c r="F61" s="26">
        <f>D61+E61</f>
        <v>150000</v>
      </c>
    </row>
    <row r="62" spans="1:6" ht="25.5">
      <c r="A62" s="27" t="s">
        <v>163</v>
      </c>
      <c r="B62" s="23" t="s">
        <v>164</v>
      </c>
      <c r="C62" s="24" t="s">
        <v>165</v>
      </c>
      <c r="D62" s="26"/>
      <c r="E62" s="26"/>
      <c r="F62" s="26"/>
    </row>
    <row r="63" spans="1:6" ht="12.75">
      <c r="A63" s="27" t="s">
        <v>166</v>
      </c>
      <c r="B63" s="23" t="s">
        <v>167</v>
      </c>
      <c r="C63" s="24" t="s">
        <v>168</v>
      </c>
      <c r="D63" s="26"/>
      <c r="E63" s="26"/>
      <c r="F63" s="26"/>
    </row>
    <row r="64" spans="1:6" ht="12.75">
      <c r="A64" s="27" t="s">
        <v>169</v>
      </c>
      <c r="B64" s="23" t="s">
        <v>170</v>
      </c>
      <c r="C64" s="24" t="s">
        <v>171</v>
      </c>
      <c r="D64" s="26"/>
      <c r="E64" s="26"/>
      <c r="F64" s="26"/>
    </row>
    <row r="65" spans="1:6" ht="12.75">
      <c r="A65" s="27" t="s">
        <v>172</v>
      </c>
      <c r="B65" s="23" t="s">
        <v>173</v>
      </c>
      <c r="C65" s="24" t="s">
        <v>174</v>
      </c>
      <c r="D65" s="26">
        <v>0</v>
      </c>
      <c r="E65" s="26">
        <v>107405</v>
      </c>
      <c r="F65" s="26">
        <f>D65+E65</f>
        <v>107405</v>
      </c>
    </row>
    <row r="66" spans="1:6" ht="12.75">
      <c r="A66" s="27" t="s">
        <v>175</v>
      </c>
      <c r="B66" s="23" t="s">
        <v>176</v>
      </c>
      <c r="C66" s="24" t="s">
        <v>177</v>
      </c>
      <c r="D66" s="26">
        <f>'[1]r3'!F66</f>
        <v>700000</v>
      </c>
      <c r="E66" s="26"/>
      <c r="F66" s="26">
        <f>D66+E66</f>
        <v>700000</v>
      </c>
    </row>
    <row r="67" spans="1:6" ht="12.75">
      <c r="A67" s="28" t="s">
        <v>178</v>
      </c>
      <c r="B67" s="23" t="s">
        <v>179</v>
      </c>
      <c r="C67" s="19" t="s">
        <v>180</v>
      </c>
      <c r="D67" s="20">
        <f>D68</f>
        <v>1000000</v>
      </c>
      <c r="E67" s="20">
        <f>E68</f>
        <v>0</v>
      </c>
      <c r="F67" s="20">
        <f>F68</f>
        <v>1000000</v>
      </c>
    </row>
    <row r="68" spans="1:6" ht="12.75">
      <c r="A68" s="27" t="s">
        <v>181</v>
      </c>
      <c r="B68" s="23" t="s">
        <v>182</v>
      </c>
      <c r="C68" s="24" t="s">
        <v>183</v>
      </c>
      <c r="D68" s="25">
        <f>SUM(D69:D72)</f>
        <v>1000000</v>
      </c>
      <c r="E68" s="25">
        <f>SUM(E69:E72)</f>
        <v>0</v>
      </c>
      <c r="F68" s="25">
        <f>SUM(F69:F72)</f>
        <v>1000000</v>
      </c>
    </row>
    <row r="69" spans="1:6" ht="12.75">
      <c r="A69" s="27" t="s">
        <v>184</v>
      </c>
      <c r="B69" s="23" t="s">
        <v>185</v>
      </c>
      <c r="C69" s="24" t="s">
        <v>186</v>
      </c>
      <c r="D69" s="26"/>
      <c r="E69" s="26"/>
      <c r="F69" s="26"/>
    </row>
    <row r="70" spans="1:6" ht="12.75">
      <c r="A70" s="27" t="s">
        <v>187</v>
      </c>
      <c r="B70" s="23" t="s">
        <v>188</v>
      </c>
      <c r="C70" s="24" t="s">
        <v>189</v>
      </c>
      <c r="D70" s="26"/>
      <c r="E70" s="26"/>
      <c r="F70" s="26"/>
    </row>
    <row r="71" spans="1:6" ht="12.75">
      <c r="A71" s="27" t="s">
        <v>190</v>
      </c>
      <c r="B71" s="23" t="s">
        <v>191</v>
      </c>
      <c r="C71" s="24" t="s">
        <v>192</v>
      </c>
      <c r="D71" s="26">
        <f>'[1]r3'!F71</f>
        <v>1000000</v>
      </c>
      <c r="E71" s="26"/>
      <c r="F71" s="26">
        <f>D71+E71</f>
        <v>1000000</v>
      </c>
    </row>
    <row r="72" spans="1:6" ht="12.75">
      <c r="A72" s="27" t="s">
        <v>193</v>
      </c>
      <c r="B72" s="23" t="s">
        <v>194</v>
      </c>
      <c r="C72" s="24" t="s">
        <v>195</v>
      </c>
      <c r="D72" s="26"/>
      <c r="E72" s="26"/>
      <c r="F72" s="26"/>
    </row>
    <row r="73" spans="1:6" ht="12.75">
      <c r="A73" s="28" t="s">
        <v>196</v>
      </c>
      <c r="B73" s="23" t="s">
        <v>197</v>
      </c>
      <c r="C73" s="19"/>
      <c r="D73" s="20">
        <f>D74+D78+D79</f>
        <v>569689259</v>
      </c>
      <c r="E73" s="20">
        <f>E74+E78+E79</f>
        <v>0</v>
      </c>
      <c r="F73" s="20">
        <f>F74+F78+F79</f>
        <v>569689259</v>
      </c>
    </row>
    <row r="74" spans="1:6" ht="12.75">
      <c r="A74" s="27" t="s">
        <v>198</v>
      </c>
      <c r="B74" s="23" t="s">
        <v>199</v>
      </c>
      <c r="C74" s="24" t="s">
        <v>200</v>
      </c>
      <c r="D74" s="26">
        <f>SUM(D75:D77)</f>
        <v>478887259</v>
      </c>
      <c r="E74" s="26">
        <f>SUM(E75:E77)</f>
        <v>0</v>
      </c>
      <c r="F74" s="26">
        <f>SUM(F75:F77)</f>
        <v>478887259</v>
      </c>
    </row>
    <row r="75" spans="1:6" ht="12.75">
      <c r="A75" s="27" t="s">
        <v>201</v>
      </c>
      <c r="B75" s="23" t="s">
        <v>202</v>
      </c>
      <c r="C75" s="24" t="s">
        <v>203</v>
      </c>
      <c r="D75" s="26">
        <f>'[1]r3'!F75</f>
        <v>127000000</v>
      </c>
      <c r="E75" s="26"/>
      <c r="F75" s="26">
        <f>D75+E75</f>
        <v>127000000</v>
      </c>
    </row>
    <row r="76" spans="1:6" ht="12.75">
      <c r="A76" s="27" t="s">
        <v>204</v>
      </c>
      <c r="B76" s="23" t="s">
        <v>205</v>
      </c>
      <c r="C76" s="24" t="s">
        <v>206</v>
      </c>
      <c r="D76" s="26">
        <f>'[1]r3'!F76</f>
        <v>213649950</v>
      </c>
      <c r="E76" s="26"/>
      <c r="F76" s="26">
        <f>D76+E76</f>
        <v>213649950</v>
      </c>
    </row>
    <row r="77" spans="1:6" ht="12.75">
      <c r="A77" s="27" t="s">
        <v>207</v>
      </c>
      <c r="B77" s="23" t="s">
        <v>208</v>
      </c>
      <c r="C77" s="24" t="s">
        <v>209</v>
      </c>
      <c r="D77" s="26">
        <f>'[1]r3'!F77</f>
        <v>138237309</v>
      </c>
      <c r="E77" s="26"/>
      <c r="F77" s="26">
        <f>D77+E77</f>
        <v>138237309</v>
      </c>
    </row>
    <row r="78" spans="1:6" ht="12.75">
      <c r="A78" s="27" t="s">
        <v>210</v>
      </c>
      <c r="B78" s="23" t="s">
        <v>211</v>
      </c>
      <c r="C78" s="24" t="s">
        <v>212</v>
      </c>
      <c r="D78" s="26"/>
      <c r="E78" s="26"/>
      <c r="F78" s="26"/>
    </row>
    <row r="79" spans="1:6" ht="12.75">
      <c r="A79" s="27" t="s">
        <v>213</v>
      </c>
      <c r="B79" s="23" t="s">
        <v>214</v>
      </c>
      <c r="C79" s="24" t="s">
        <v>215</v>
      </c>
      <c r="D79" s="25">
        <f>SUM(D80:D81)</f>
        <v>90802000</v>
      </c>
      <c r="E79" s="25">
        <f>SUM(E80:E81)</f>
        <v>0</v>
      </c>
      <c r="F79" s="25">
        <f>SUM(F80:F81)</f>
        <v>90802000</v>
      </c>
    </row>
    <row r="80" spans="1:6" ht="38.25">
      <c r="A80" s="27" t="s">
        <v>216</v>
      </c>
      <c r="B80" s="23" t="s">
        <v>217</v>
      </c>
      <c r="C80" s="24" t="s">
        <v>218</v>
      </c>
      <c r="D80" s="26">
        <f>'[1]r3'!F80</f>
        <v>90802000</v>
      </c>
      <c r="E80" s="26"/>
      <c r="F80" s="26">
        <f>D80+E80</f>
        <v>90802000</v>
      </c>
    </row>
    <row r="81" spans="1:6" ht="25.5">
      <c r="A81" s="27" t="s">
        <v>219</v>
      </c>
      <c r="B81" s="23" t="s">
        <v>220</v>
      </c>
      <c r="C81" s="24" t="s">
        <v>221</v>
      </c>
      <c r="D81" s="26"/>
      <c r="E81" s="26"/>
      <c r="F81" s="26"/>
    </row>
    <row r="82" spans="1:6" ht="12.75">
      <c r="A82" s="28" t="s">
        <v>222</v>
      </c>
      <c r="B82" s="23" t="s">
        <v>223</v>
      </c>
      <c r="C82" s="19" t="s">
        <v>224</v>
      </c>
      <c r="D82" s="20">
        <f>D83+D94</f>
        <v>127576419</v>
      </c>
      <c r="E82" s="20">
        <f>E83+E94</f>
        <v>14000000</v>
      </c>
      <c r="F82" s="20">
        <f>F83+F94</f>
        <v>141576419</v>
      </c>
    </row>
    <row r="83" spans="1:6" ht="12.75">
      <c r="A83" s="27" t="s">
        <v>225</v>
      </c>
      <c r="B83" s="23" t="s">
        <v>226</v>
      </c>
      <c r="C83" s="24" t="s">
        <v>227</v>
      </c>
      <c r="D83" s="25">
        <f>SUM(D84:D93)</f>
        <v>127576419</v>
      </c>
      <c r="E83" s="25">
        <f>SUM(E84:E93)</f>
        <v>14000000</v>
      </c>
      <c r="F83" s="25">
        <f>SUM(F84:F93)</f>
        <v>141576419</v>
      </c>
    </row>
    <row r="84" spans="1:6" ht="25.5">
      <c r="A84" s="27" t="s">
        <v>228</v>
      </c>
      <c r="B84" s="23" t="s">
        <v>229</v>
      </c>
      <c r="C84" s="24" t="s">
        <v>230</v>
      </c>
      <c r="D84" s="25"/>
      <c r="E84" s="25"/>
      <c r="F84" s="25"/>
    </row>
    <row r="85" spans="1:6" ht="25.5">
      <c r="A85" s="27" t="s">
        <v>231</v>
      </c>
      <c r="B85" s="23" t="s">
        <v>232</v>
      </c>
      <c r="C85" s="24" t="s">
        <v>233</v>
      </c>
      <c r="D85" s="26"/>
      <c r="E85" s="26"/>
      <c r="F85" s="26"/>
    </row>
    <row r="86" spans="1:6" ht="25.5">
      <c r="A86" s="27" t="s">
        <v>234</v>
      </c>
      <c r="B86" s="23" t="s">
        <v>235</v>
      </c>
      <c r="C86" s="24" t="s">
        <v>236</v>
      </c>
      <c r="D86" s="26"/>
      <c r="E86" s="26"/>
      <c r="F86" s="26"/>
    </row>
    <row r="87" spans="1:6" ht="25.5">
      <c r="A87" s="27" t="s">
        <v>237</v>
      </c>
      <c r="B87" s="23" t="s">
        <v>238</v>
      </c>
      <c r="C87" s="24" t="s">
        <v>239</v>
      </c>
      <c r="D87" s="26">
        <f>'[1]r3'!F87</f>
        <v>96930288</v>
      </c>
      <c r="E87" s="26"/>
      <c r="F87" s="26">
        <f>D87+E87</f>
        <v>96930288</v>
      </c>
    </row>
    <row r="88" spans="1:6" ht="38.25">
      <c r="A88" s="27" t="s">
        <v>240</v>
      </c>
      <c r="B88" s="23" t="s">
        <v>241</v>
      </c>
      <c r="C88" s="24" t="s">
        <v>242</v>
      </c>
      <c r="D88" s="26"/>
      <c r="E88" s="26"/>
      <c r="F88" s="26"/>
    </row>
    <row r="89" spans="1:6" ht="12.75">
      <c r="A89" s="27" t="s">
        <v>243</v>
      </c>
      <c r="B89" s="23" t="s">
        <v>244</v>
      </c>
      <c r="C89" s="24" t="s">
        <v>245</v>
      </c>
      <c r="D89" s="26">
        <f>'[1]r3'!F89</f>
        <v>5000000</v>
      </c>
      <c r="E89" s="26"/>
      <c r="F89" s="26">
        <f>D89+E89</f>
        <v>5000000</v>
      </c>
    </row>
    <row r="90" spans="1:6" ht="12.75">
      <c r="A90" s="27" t="s">
        <v>246</v>
      </c>
      <c r="B90" s="23" t="s">
        <v>247</v>
      </c>
      <c r="C90" s="24" t="s">
        <v>248</v>
      </c>
      <c r="D90" s="26"/>
      <c r="E90" s="26"/>
      <c r="F90" s="26"/>
    </row>
    <row r="91" spans="1:6" ht="25.5">
      <c r="A91" s="27" t="s">
        <v>249</v>
      </c>
      <c r="B91" s="23" t="s">
        <v>250</v>
      </c>
      <c r="C91" s="24" t="s">
        <v>251</v>
      </c>
      <c r="D91" s="26">
        <f>'[1]r3'!F91</f>
        <v>25646131</v>
      </c>
      <c r="E91" s="26">
        <v>14000000</v>
      </c>
      <c r="F91" s="26">
        <f>D91+E91</f>
        <v>39646131</v>
      </c>
    </row>
    <row r="92" spans="1:6" ht="25.5">
      <c r="A92" s="27" t="s">
        <v>252</v>
      </c>
      <c r="B92" s="23" t="s">
        <v>253</v>
      </c>
      <c r="C92" s="24" t="s">
        <v>254</v>
      </c>
      <c r="D92" s="26"/>
      <c r="E92" s="26"/>
      <c r="F92" s="26"/>
    </row>
    <row r="93" spans="1:6" ht="12.75">
      <c r="A93" s="27" t="s">
        <v>255</v>
      </c>
      <c r="B93" s="23" t="s">
        <v>256</v>
      </c>
      <c r="C93" s="24" t="s">
        <v>257</v>
      </c>
      <c r="D93" s="26"/>
      <c r="E93" s="26"/>
      <c r="F93" s="26"/>
    </row>
    <row r="94" spans="1:6" ht="12.75">
      <c r="A94" s="27" t="s">
        <v>258</v>
      </c>
      <c r="B94" s="23" t="s">
        <v>259</v>
      </c>
      <c r="C94" s="24" t="s">
        <v>260</v>
      </c>
      <c r="D94" s="25"/>
      <c r="E94" s="25"/>
      <c r="F94" s="25"/>
    </row>
    <row r="95" spans="1:6" ht="25.5">
      <c r="A95" s="27" t="s">
        <v>261</v>
      </c>
      <c r="B95" s="23" t="s">
        <v>262</v>
      </c>
      <c r="C95" s="24" t="s">
        <v>263</v>
      </c>
      <c r="D95" s="25"/>
      <c r="E95" s="25"/>
      <c r="F95" s="25"/>
    </row>
    <row r="96" spans="1:6" ht="25.5">
      <c r="A96" s="27" t="s">
        <v>264</v>
      </c>
      <c r="B96" s="23" t="s">
        <v>265</v>
      </c>
      <c r="C96" s="24" t="s">
        <v>266</v>
      </c>
      <c r="D96" s="26"/>
      <c r="E96" s="26"/>
      <c r="F96" s="26"/>
    </row>
    <row r="97" spans="1:6" ht="12.75">
      <c r="A97" s="27" t="s">
        <v>267</v>
      </c>
      <c r="B97" s="23" t="s">
        <v>268</v>
      </c>
      <c r="C97" s="24" t="s">
        <v>269</v>
      </c>
      <c r="D97" s="26">
        <f>D98</f>
        <v>1000000</v>
      </c>
      <c r="E97" s="26">
        <f>E98</f>
        <v>3400</v>
      </c>
      <c r="F97" s="26">
        <f>F98</f>
        <v>1003400</v>
      </c>
    </row>
    <row r="98" spans="1:6" ht="12.75">
      <c r="A98" s="27" t="s">
        <v>270</v>
      </c>
      <c r="B98" s="23" t="s">
        <v>271</v>
      </c>
      <c r="C98" s="24" t="s">
        <v>272</v>
      </c>
      <c r="D98" s="26">
        <f>'[1]r3'!F98</f>
        <v>1000000</v>
      </c>
      <c r="E98" s="26">
        <f>2300+1100</f>
        <v>3400</v>
      </c>
      <c r="F98" s="26">
        <f>D98+E98</f>
        <v>1003400</v>
      </c>
    </row>
    <row r="99" spans="1:6" ht="12.75">
      <c r="A99" s="28" t="s">
        <v>273</v>
      </c>
      <c r="B99" s="23" t="s">
        <v>274</v>
      </c>
      <c r="C99" s="19" t="s">
        <v>275</v>
      </c>
      <c r="D99" s="20"/>
      <c r="E99" s="20"/>
      <c r="F99" s="20"/>
    </row>
    <row r="100" spans="1:6" ht="25.5">
      <c r="A100" s="27" t="s">
        <v>276</v>
      </c>
      <c r="B100" s="23" t="s">
        <v>277</v>
      </c>
      <c r="C100" s="24" t="s">
        <v>278</v>
      </c>
      <c r="D100" s="25"/>
      <c r="E100" s="25"/>
      <c r="F100" s="25"/>
    </row>
    <row r="101" spans="1:6" ht="38.25">
      <c r="A101" s="27" t="s">
        <v>279</v>
      </c>
      <c r="B101" s="23" t="s">
        <v>280</v>
      </c>
      <c r="C101" s="24" t="s">
        <v>281</v>
      </c>
      <c r="D101" s="26"/>
      <c r="E101" s="26"/>
      <c r="F101" s="26"/>
    </row>
    <row r="102" spans="1:6" ht="25.5">
      <c r="A102" s="27" t="s">
        <v>282</v>
      </c>
      <c r="B102" s="23" t="s">
        <v>283</v>
      </c>
      <c r="C102" s="24" t="s">
        <v>284</v>
      </c>
      <c r="D102" s="26"/>
      <c r="E102" s="26"/>
      <c r="F102" s="26"/>
    </row>
    <row r="103" spans="1:6" s="33" customFormat="1" ht="25.5">
      <c r="A103" s="29" t="s">
        <v>285</v>
      </c>
      <c r="B103" s="30" t="s">
        <v>283</v>
      </c>
      <c r="C103" s="31" t="s">
        <v>286</v>
      </c>
      <c r="D103" s="32">
        <v>0</v>
      </c>
      <c r="E103" s="32">
        <v>4000000</v>
      </c>
      <c r="F103" s="32">
        <f>D103+E103</f>
        <v>4000000</v>
      </c>
    </row>
    <row r="104" spans="1:6" ht="25.5">
      <c r="A104" s="28" t="s">
        <v>287</v>
      </c>
      <c r="B104" s="23" t="s">
        <v>288</v>
      </c>
      <c r="C104" s="19" t="s">
        <v>289</v>
      </c>
      <c r="D104" s="20">
        <f>D163+D177+D313+D344+D412+D430+D442+D450+D460+D476+D487</f>
        <v>713325678</v>
      </c>
      <c r="E104" s="20">
        <f>E163+E177+E313+E344+E412+E430+E442+E450+E460+E476+E487</f>
        <v>18110805</v>
      </c>
      <c r="F104" s="20">
        <f>F163+F177+F313+F344+F412+F430+F442+F450+F460+F476+F487</f>
        <v>731436483</v>
      </c>
    </row>
    <row r="105" spans="1:6" ht="14.25" customHeight="1">
      <c r="A105" s="27" t="s">
        <v>290</v>
      </c>
      <c r="B105" s="23" t="s">
        <v>291</v>
      </c>
      <c r="C105" s="24" t="s">
        <v>14</v>
      </c>
      <c r="D105" s="25">
        <f>D165+D178+D315+D345+D414+D444+D462</f>
        <v>643099745</v>
      </c>
      <c r="E105" s="25">
        <f>E165+E178+E315+E345+E414+E444+E462</f>
        <v>18087400</v>
      </c>
      <c r="F105" s="25">
        <f>F165+F178+F315+F345+F414+F444+F462</f>
        <v>661187145</v>
      </c>
    </row>
    <row r="106" spans="1:6" ht="12.75">
      <c r="A106" s="27" t="s">
        <v>292</v>
      </c>
      <c r="B106" s="23" t="s">
        <v>293</v>
      </c>
      <c r="C106" s="24" t="s">
        <v>17</v>
      </c>
      <c r="D106" s="25">
        <f aca="true" t="shared" si="0" ref="D106:F107">D166+D179+D316+D346+D415</f>
        <v>149776993</v>
      </c>
      <c r="E106" s="25">
        <f t="shared" si="0"/>
        <v>-607705</v>
      </c>
      <c r="F106" s="25">
        <f t="shared" si="0"/>
        <v>149169288</v>
      </c>
    </row>
    <row r="107" spans="1:6" ht="12.75">
      <c r="A107" s="27" t="s">
        <v>294</v>
      </c>
      <c r="B107" s="23" t="s">
        <v>295</v>
      </c>
      <c r="C107" s="24" t="s">
        <v>71</v>
      </c>
      <c r="D107" s="25">
        <f t="shared" si="0"/>
        <v>270312196</v>
      </c>
      <c r="E107" s="25">
        <f t="shared" si="0"/>
        <v>14660105</v>
      </c>
      <c r="F107" s="25">
        <f t="shared" si="0"/>
        <v>284972301</v>
      </c>
    </row>
    <row r="108" spans="1:6" ht="12.75">
      <c r="A108" s="27" t="s">
        <v>296</v>
      </c>
      <c r="B108" s="23" t="s">
        <v>297</v>
      </c>
      <c r="C108" s="24" t="s">
        <v>113</v>
      </c>
      <c r="D108" s="25">
        <f aca="true" t="shared" si="1" ref="D108:F110">D168+D181+D318+D348</f>
        <v>89311005</v>
      </c>
      <c r="E108" s="25">
        <f t="shared" si="1"/>
        <v>4000000</v>
      </c>
      <c r="F108" s="25">
        <f t="shared" si="1"/>
        <v>93311005</v>
      </c>
    </row>
    <row r="109" spans="1:6" ht="12.75">
      <c r="A109" s="27" t="s">
        <v>298</v>
      </c>
      <c r="B109" s="23" t="s">
        <v>299</v>
      </c>
      <c r="C109" s="24" t="s">
        <v>116</v>
      </c>
      <c r="D109" s="25">
        <f t="shared" si="1"/>
        <v>89311005</v>
      </c>
      <c r="E109" s="25">
        <f t="shared" si="1"/>
        <v>4000000</v>
      </c>
      <c r="F109" s="25">
        <f t="shared" si="1"/>
        <v>93311005</v>
      </c>
    </row>
    <row r="110" spans="1:6" ht="15" customHeight="1">
      <c r="A110" s="34" t="s">
        <v>300</v>
      </c>
      <c r="B110" s="23" t="s">
        <v>301</v>
      </c>
      <c r="C110" s="24" t="s">
        <v>302</v>
      </c>
      <c r="D110" s="25">
        <f t="shared" si="1"/>
        <v>89311005</v>
      </c>
      <c r="E110" s="25">
        <f t="shared" si="1"/>
        <v>4000000</v>
      </c>
      <c r="F110" s="25">
        <f t="shared" si="1"/>
        <v>93311005</v>
      </c>
    </row>
    <row r="111" spans="1:6" ht="12.75">
      <c r="A111" s="34" t="s">
        <v>303</v>
      </c>
      <c r="B111" s="23" t="s">
        <v>304</v>
      </c>
      <c r="C111" s="24" t="s">
        <v>305</v>
      </c>
      <c r="D111" s="25"/>
      <c r="E111" s="25"/>
      <c r="F111" s="25"/>
    </row>
    <row r="112" spans="1:6" ht="12.75">
      <c r="A112" s="27" t="s">
        <v>306</v>
      </c>
      <c r="B112" s="23" t="s">
        <v>307</v>
      </c>
      <c r="C112" s="24" t="s">
        <v>125</v>
      </c>
      <c r="D112" s="25">
        <f>D184+D322+D352+D417+D445</f>
        <v>129020145</v>
      </c>
      <c r="E112" s="25">
        <f>E184+E322+E352+E417+E445</f>
        <v>35000</v>
      </c>
      <c r="F112" s="25">
        <f>F184+F322+F352+F417+F445</f>
        <v>129055145</v>
      </c>
    </row>
    <row r="113" spans="1:6" ht="12.75">
      <c r="A113" s="27" t="s">
        <v>308</v>
      </c>
      <c r="B113" s="23" t="s">
        <v>309</v>
      </c>
      <c r="C113" s="24" t="s">
        <v>128</v>
      </c>
      <c r="D113" s="25"/>
      <c r="E113" s="25"/>
      <c r="F113" s="25"/>
    </row>
    <row r="114" spans="1:6" ht="38.25">
      <c r="A114" s="34" t="s">
        <v>310</v>
      </c>
      <c r="B114" s="23" t="s">
        <v>311</v>
      </c>
      <c r="C114" s="24" t="s">
        <v>312</v>
      </c>
      <c r="D114" s="25"/>
      <c r="E114" s="25"/>
      <c r="F114" s="25"/>
    </row>
    <row r="115" spans="1:6" ht="12.75">
      <c r="A115" s="27" t="s">
        <v>313</v>
      </c>
      <c r="B115" s="23" t="s">
        <v>314</v>
      </c>
      <c r="C115" s="24" t="s">
        <v>131</v>
      </c>
      <c r="D115" s="25">
        <f>D185+D323+D353+D418</f>
        <v>129020145</v>
      </c>
      <c r="E115" s="25">
        <f>E185+E323+E353+E418</f>
        <v>35000</v>
      </c>
      <c r="F115" s="25">
        <f>F185+F323+F353+F418</f>
        <v>129055145</v>
      </c>
    </row>
    <row r="116" spans="1:6" ht="12.75">
      <c r="A116" s="34" t="s">
        <v>315</v>
      </c>
      <c r="B116" s="23" t="s">
        <v>316</v>
      </c>
      <c r="C116" s="24" t="s">
        <v>269</v>
      </c>
      <c r="D116" s="25"/>
      <c r="E116" s="25"/>
      <c r="F116" s="25"/>
    </row>
    <row r="117" spans="1:6" ht="12.75">
      <c r="A117" s="34" t="s">
        <v>317</v>
      </c>
      <c r="B117" s="23" t="s">
        <v>318</v>
      </c>
      <c r="C117" s="24" t="s">
        <v>319</v>
      </c>
      <c r="D117" s="25"/>
      <c r="E117" s="25">
        <f>E187</f>
        <v>0</v>
      </c>
      <c r="F117" s="25">
        <f>F187</f>
        <v>9000000</v>
      </c>
    </row>
    <row r="118" spans="1:6" ht="12.75">
      <c r="A118" s="34" t="s">
        <v>320</v>
      </c>
      <c r="B118" s="23" t="s">
        <v>321</v>
      </c>
      <c r="C118" s="24" t="s">
        <v>322</v>
      </c>
      <c r="D118" s="25"/>
      <c r="E118" s="25">
        <f>E188</f>
        <v>0</v>
      </c>
      <c r="F118" s="25">
        <f>F188</f>
        <v>55500774</v>
      </c>
    </row>
    <row r="119" spans="1:6" ht="12.75">
      <c r="A119" s="34" t="s">
        <v>323</v>
      </c>
      <c r="B119" s="23" t="s">
        <v>324</v>
      </c>
      <c r="C119" s="24" t="s">
        <v>325</v>
      </c>
      <c r="D119" s="25"/>
      <c r="E119" s="25"/>
      <c r="F119" s="25"/>
    </row>
    <row r="120" spans="1:6" ht="38.25">
      <c r="A120" s="34" t="s">
        <v>326</v>
      </c>
      <c r="B120" s="23" t="s">
        <v>327</v>
      </c>
      <c r="C120" s="24" t="s">
        <v>328</v>
      </c>
      <c r="D120" s="25"/>
      <c r="E120" s="25"/>
      <c r="F120" s="25"/>
    </row>
    <row r="121" spans="1:6" ht="12.75">
      <c r="A121" s="34" t="s">
        <v>329</v>
      </c>
      <c r="B121" s="23" t="s">
        <v>330</v>
      </c>
      <c r="C121" s="24" t="s">
        <v>331</v>
      </c>
      <c r="D121" s="25"/>
      <c r="E121" s="25"/>
      <c r="F121" s="25"/>
    </row>
    <row r="122" spans="1:6" ht="12.75">
      <c r="A122" s="34" t="s">
        <v>332</v>
      </c>
      <c r="B122" s="23" t="s">
        <v>333</v>
      </c>
      <c r="C122" s="24" t="s">
        <v>334</v>
      </c>
      <c r="D122" s="25"/>
      <c r="E122" s="25"/>
      <c r="F122" s="25"/>
    </row>
    <row r="123" spans="1:6" ht="12.75">
      <c r="A123" s="34" t="s">
        <v>335</v>
      </c>
      <c r="B123" s="23" t="s">
        <v>336</v>
      </c>
      <c r="C123" s="24" t="s">
        <v>337</v>
      </c>
      <c r="D123" s="25"/>
      <c r="E123" s="25"/>
      <c r="F123" s="25"/>
    </row>
    <row r="124" spans="1:6" ht="12.75">
      <c r="A124" s="34" t="s">
        <v>338</v>
      </c>
      <c r="B124" s="23" t="s">
        <v>339</v>
      </c>
      <c r="C124" s="24" t="s">
        <v>340</v>
      </c>
      <c r="D124" s="25"/>
      <c r="E124" s="25"/>
      <c r="F124" s="25"/>
    </row>
    <row r="125" spans="1:6" ht="12.75">
      <c r="A125" s="34" t="s">
        <v>341</v>
      </c>
      <c r="B125" s="23" t="s">
        <v>342</v>
      </c>
      <c r="C125" s="24" t="s">
        <v>343</v>
      </c>
      <c r="D125" s="25">
        <f aca="true" t="shared" si="2" ref="D125:F126">D192</f>
        <v>6500000</v>
      </c>
      <c r="E125" s="25">
        <f t="shared" si="2"/>
        <v>0</v>
      </c>
      <c r="F125" s="25">
        <f t="shared" si="2"/>
        <v>6500000</v>
      </c>
    </row>
    <row r="126" spans="1:6" ht="12.75">
      <c r="A126" s="34" t="s">
        <v>344</v>
      </c>
      <c r="B126" s="23" t="s">
        <v>345</v>
      </c>
      <c r="C126" s="24" t="s">
        <v>346</v>
      </c>
      <c r="D126" s="25">
        <f t="shared" si="2"/>
        <v>1000000</v>
      </c>
      <c r="E126" s="25">
        <f t="shared" si="2"/>
        <v>0</v>
      </c>
      <c r="F126" s="25">
        <f t="shared" si="2"/>
        <v>1000000</v>
      </c>
    </row>
    <row r="127" spans="1:6" ht="25.5">
      <c r="A127" s="34" t="s">
        <v>347</v>
      </c>
      <c r="B127" s="23" t="s">
        <v>348</v>
      </c>
      <c r="C127" s="24" t="s">
        <v>349</v>
      </c>
      <c r="D127" s="25"/>
      <c r="E127" s="25"/>
      <c r="F127" s="25"/>
    </row>
    <row r="128" spans="1:6" ht="12.75">
      <c r="A128" s="34" t="s">
        <v>350</v>
      </c>
      <c r="B128" s="23" t="s">
        <v>351</v>
      </c>
      <c r="C128" s="24" t="s">
        <v>352</v>
      </c>
      <c r="D128" s="25">
        <f>D195</f>
        <v>30499200</v>
      </c>
      <c r="E128" s="25">
        <f>E195</f>
        <v>0</v>
      </c>
      <c r="F128" s="25">
        <f>F195</f>
        <v>30499200</v>
      </c>
    </row>
    <row r="129" spans="1:6" ht="12.75">
      <c r="A129" s="34" t="s">
        <v>353</v>
      </c>
      <c r="B129" s="23" t="s">
        <v>354</v>
      </c>
      <c r="C129" s="24" t="s">
        <v>355</v>
      </c>
      <c r="D129" s="25">
        <f>D196+D325+D356+D420</f>
        <v>23400171</v>
      </c>
      <c r="E129" s="25">
        <f>E196+E325+E356+E420</f>
        <v>35000</v>
      </c>
      <c r="F129" s="25">
        <f>F196+F325+F356+F420</f>
        <v>23435171</v>
      </c>
    </row>
    <row r="130" spans="1:6" ht="12.75">
      <c r="A130" s="34" t="s">
        <v>356</v>
      </c>
      <c r="B130" s="23" t="s">
        <v>357</v>
      </c>
      <c r="C130" s="24" t="s">
        <v>358</v>
      </c>
      <c r="D130" s="25"/>
      <c r="E130" s="25"/>
      <c r="F130" s="25"/>
    </row>
    <row r="131" spans="1:6" ht="12.75">
      <c r="A131" s="34" t="s">
        <v>359</v>
      </c>
      <c r="B131" s="23" t="s">
        <v>360</v>
      </c>
      <c r="C131" s="24" t="s">
        <v>361</v>
      </c>
      <c r="D131" s="25"/>
      <c r="E131" s="25"/>
      <c r="F131" s="25"/>
    </row>
    <row r="132" spans="1:6" ht="12.75">
      <c r="A132" s="34" t="s">
        <v>362</v>
      </c>
      <c r="B132" s="23" t="s">
        <v>363</v>
      </c>
      <c r="C132" s="24" t="s">
        <v>364</v>
      </c>
      <c r="D132" s="25"/>
      <c r="E132" s="25"/>
      <c r="F132" s="25"/>
    </row>
    <row r="133" spans="1:6" ht="12.75">
      <c r="A133" s="27" t="s">
        <v>365</v>
      </c>
      <c r="B133" s="23" t="s">
        <v>366</v>
      </c>
      <c r="C133" s="24" t="s">
        <v>158</v>
      </c>
      <c r="D133" s="25"/>
      <c r="E133" s="25"/>
      <c r="F133" s="25"/>
    </row>
    <row r="134" spans="1:6" ht="12.75">
      <c r="A134" s="27" t="s">
        <v>367</v>
      </c>
      <c r="B134" s="23" t="s">
        <v>368</v>
      </c>
      <c r="C134" s="24" t="s">
        <v>161</v>
      </c>
      <c r="D134" s="25"/>
      <c r="E134" s="25"/>
      <c r="F134" s="25"/>
    </row>
    <row r="135" spans="1:6" ht="25.5">
      <c r="A135" s="34" t="s">
        <v>369</v>
      </c>
      <c r="B135" s="23" t="s">
        <v>370</v>
      </c>
      <c r="C135" s="24" t="s">
        <v>371</v>
      </c>
      <c r="D135" s="25"/>
      <c r="E135" s="25"/>
      <c r="F135" s="25"/>
    </row>
    <row r="136" spans="1:6" ht="25.5">
      <c r="A136" s="34" t="s">
        <v>372</v>
      </c>
      <c r="B136" s="23" t="s">
        <v>373</v>
      </c>
      <c r="C136" s="24" t="s">
        <v>289</v>
      </c>
      <c r="D136" s="25"/>
      <c r="E136" s="25"/>
      <c r="F136" s="25"/>
    </row>
    <row r="137" spans="1:6" ht="25.5">
      <c r="A137" s="34" t="s">
        <v>374</v>
      </c>
      <c r="B137" s="23" t="s">
        <v>375</v>
      </c>
      <c r="C137" s="24" t="s">
        <v>376</v>
      </c>
      <c r="D137" s="25"/>
      <c r="E137" s="25"/>
      <c r="F137" s="25"/>
    </row>
    <row r="138" spans="1:6" ht="12.75">
      <c r="A138" s="34" t="s">
        <v>377</v>
      </c>
      <c r="B138" s="23" t="s">
        <v>378</v>
      </c>
      <c r="C138" s="24" t="s">
        <v>379</v>
      </c>
      <c r="D138" s="25"/>
      <c r="E138" s="25"/>
      <c r="F138" s="25"/>
    </row>
    <row r="139" spans="1:6" ht="25.5">
      <c r="A139" s="34" t="s">
        <v>380</v>
      </c>
      <c r="B139" s="23" t="s">
        <v>381</v>
      </c>
      <c r="C139" s="24" t="s">
        <v>382</v>
      </c>
      <c r="D139" s="25"/>
      <c r="E139" s="25"/>
      <c r="F139" s="25"/>
    </row>
    <row r="140" spans="1:6" ht="12.75">
      <c r="A140" s="27" t="s">
        <v>383</v>
      </c>
      <c r="B140" s="23" t="s">
        <v>384</v>
      </c>
      <c r="C140" s="24" t="s">
        <v>217</v>
      </c>
      <c r="D140" s="25">
        <f aca="true" t="shared" si="3" ref="D140:F142">D171+D200+D326+D357+D421</f>
        <v>50898058</v>
      </c>
      <c r="E140" s="25">
        <f t="shared" si="3"/>
        <v>23405</v>
      </c>
      <c r="F140" s="25">
        <f t="shared" si="3"/>
        <v>50921463</v>
      </c>
    </row>
    <row r="141" spans="1:6" ht="12.75">
      <c r="A141" s="27" t="s">
        <v>385</v>
      </c>
      <c r="B141" s="23" t="s">
        <v>386</v>
      </c>
      <c r="C141" s="24" t="s">
        <v>220</v>
      </c>
      <c r="D141" s="25">
        <f t="shared" si="3"/>
        <v>50898058</v>
      </c>
      <c r="E141" s="25">
        <f t="shared" si="3"/>
        <v>23405</v>
      </c>
      <c r="F141" s="25">
        <f t="shared" si="3"/>
        <v>50921463</v>
      </c>
    </row>
    <row r="142" spans="1:6" ht="12.75">
      <c r="A142" s="27" t="s">
        <v>387</v>
      </c>
      <c r="B142" s="23" t="s">
        <v>388</v>
      </c>
      <c r="C142" s="24" t="s">
        <v>226</v>
      </c>
      <c r="D142" s="25">
        <f t="shared" si="3"/>
        <v>32048000</v>
      </c>
      <c r="E142" s="25">
        <f t="shared" si="3"/>
        <v>-84000</v>
      </c>
      <c r="F142" s="25">
        <f t="shared" si="3"/>
        <v>31964000</v>
      </c>
    </row>
    <row r="143" spans="1:6" ht="25.5">
      <c r="A143" s="27" t="s">
        <v>389</v>
      </c>
      <c r="B143" s="23" t="s">
        <v>390</v>
      </c>
      <c r="C143" s="24" t="s">
        <v>229</v>
      </c>
      <c r="D143" s="25">
        <f>D329+D360</f>
        <v>18750058</v>
      </c>
      <c r="E143" s="25">
        <f>E329+E360</f>
        <v>107405</v>
      </c>
      <c r="F143" s="25">
        <f>F329+F360</f>
        <v>18857463</v>
      </c>
    </row>
    <row r="144" spans="1:6" ht="12.75">
      <c r="A144" s="27" t="s">
        <v>391</v>
      </c>
      <c r="B144" s="23" t="s">
        <v>392</v>
      </c>
      <c r="C144" s="24" t="s">
        <v>241</v>
      </c>
      <c r="D144" s="25"/>
      <c r="E144" s="25"/>
      <c r="F144" s="25"/>
    </row>
    <row r="145" spans="1:6" ht="12.75">
      <c r="A145" s="27" t="s">
        <v>393</v>
      </c>
      <c r="B145" s="23" t="s">
        <v>394</v>
      </c>
      <c r="C145" s="24" t="s">
        <v>244</v>
      </c>
      <c r="D145" s="25"/>
      <c r="E145" s="25"/>
      <c r="F145" s="25"/>
    </row>
    <row r="146" spans="1:6" ht="12.75">
      <c r="A146" s="27" t="s">
        <v>395</v>
      </c>
      <c r="B146" s="23" t="s">
        <v>396</v>
      </c>
      <c r="C146" s="24" t="s">
        <v>247</v>
      </c>
      <c r="D146" s="25"/>
      <c r="E146" s="25"/>
      <c r="F146" s="25"/>
    </row>
    <row r="147" spans="1:6" ht="12.75">
      <c r="A147" s="27" t="s">
        <v>397</v>
      </c>
      <c r="B147" s="23" t="s">
        <v>398</v>
      </c>
      <c r="C147" s="24" t="s">
        <v>250</v>
      </c>
      <c r="D147" s="25"/>
      <c r="E147" s="25"/>
      <c r="F147" s="25"/>
    </row>
    <row r="148" spans="1:6" ht="38.25">
      <c r="A148" s="34" t="s">
        <v>399</v>
      </c>
      <c r="B148" s="23" t="s">
        <v>400</v>
      </c>
      <c r="C148" s="24" t="s">
        <v>401</v>
      </c>
      <c r="D148" s="25"/>
      <c r="E148" s="25"/>
      <c r="F148" s="25"/>
    </row>
    <row r="149" spans="1:6" ht="25.5">
      <c r="A149" s="34" t="s">
        <v>402</v>
      </c>
      <c r="B149" s="23" t="s">
        <v>403</v>
      </c>
      <c r="C149" s="24" t="s">
        <v>404</v>
      </c>
      <c r="D149" s="25"/>
      <c r="E149" s="25"/>
      <c r="F149" s="25"/>
    </row>
    <row r="150" spans="1:6" ht="25.5">
      <c r="A150" s="27" t="s">
        <v>405</v>
      </c>
      <c r="B150" s="23" t="s">
        <v>406</v>
      </c>
      <c r="C150" s="24" t="s">
        <v>262</v>
      </c>
      <c r="D150" s="25"/>
      <c r="E150" s="25"/>
      <c r="F150" s="25"/>
    </row>
    <row r="151" spans="1:6" ht="25.5">
      <c r="A151" s="27" t="s">
        <v>407</v>
      </c>
      <c r="B151" s="23" t="s">
        <v>408</v>
      </c>
      <c r="C151" s="24" t="s">
        <v>268</v>
      </c>
      <c r="D151" s="25"/>
      <c r="E151" s="25"/>
      <c r="F151" s="25"/>
    </row>
    <row r="152" spans="1:6" ht="12.75">
      <c r="A152" s="34" t="s">
        <v>409</v>
      </c>
      <c r="B152" s="23" t="s">
        <v>410</v>
      </c>
      <c r="C152" s="24" t="s">
        <v>411</v>
      </c>
      <c r="D152" s="25"/>
      <c r="E152" s="25"/>
      <c r="F152" s="25"/>
    </row>
    <row r="153" spans="1:6" ht="12.75">
      <c r="A153" s="34" t="s">
        <v>412</v>
      </c>
      <c r="B153" s="23" t="s">
        <v>413</v>
      </c>
      <c r="C153" s="24" t="s">
        <v>414</v>
      </c>
      <c r="D153" s="25"/>
      <c r="E153" s="25"/>
      <c r="F153" s="25"/>
    </row>
    <row r="154" spans="1:6" ht="12.75">
      <c r="A154" s="34" t="s">
        <v>415</v>
      </c>
      <c r="B154" s="23" t="s">
        <v>416</v>
      </c>
      <c r="C154" s="24" t="s">
        <v>417</v>
      </c>
      <c r="D154" s="25"/>
      <c r="E154" s="25"/>
      <c r="F154" s="25"/>
    </row>
    <row r="155" spans="1:6" ht="25.5">
      <c r="A155" s="34" t="s">
        <v>418</v>
      </c>
      <c r="B155" s="23" t="s">
        <v>419</v>
      </c>
      <c r="C155" s="24" t="s">
        <v>420</v>
      </c>
      <c r="D155" s="25"/>
      <c r="E155" s="25"/>
      <c r="F155" s="25"/>
    </row>
    <row r="156" spans="1:6" ht="12.75">
      <c r="A156" s="27" t="s">
        <v>421</v>
      </c>
      <c r="B156" s="23" t="s">
        <v>422</v>
      </c>
      <c r="C156" s="24" t="s">
        <v>271</v>
      </c>
      <c r="D156" s="25"/>
      <c r="E156" s="25"/>
      <c r="F156" s="25"/>
    </row>
    <row r="157" spans="1:6" ht="12.75">
      <c r="A157" s="34" t="s">
        <v>423</v>
      </c>
      <c r="B157" s="23" t="s">
        <v>424</v>
      </c>
      <c r="C157" s="24" t="s">
        <v>425</v>
      </c>
      <c r="D157" s="25"/>
      <c r="E157" s="25"/>
      <c r="F157" s="25"/>
    </row>
    <row r="158" spans="1:6" ht="12.75">
      <c r="A158" s="34" t="s">
        <v>426</v>
      </c>
      <c r="B158" s="23" t="s">
        <v>427</v>
      </c>
      <c r="C158" s="24" t="s">
        <v>428</v>
      </c>
      <c r="D158" s="25"/>
      <c r="E158" s="25"/>
      <c r="F158" s="25"/>
    </row>
    <row r="159" spans="1:6" ht="12.75">
      <c r="A159" s="34" t="s">
        <v>429</v>
      </c>
      <c r="B159" s="23" t="s">
        <v>430</v>
      </c>
      <c r="C159" s="24" t="s">
        <v>431</v>
      </c>
      <c r="D159" s="25"/>
      <c r="E159" s="25"/>
      <c r="F159" s="25"/>
    </row>
    <row r="160" spans="1:6" ht="12.75">
      <c r="A160" s="27" t="s">
        <v>432</v>
      </c>
      <c r="B160" s="23" t="s">
        <v>433</v>
      </c>
      <c r="C160" s="24" t="s">
        <v>277</v>
      </c>
      <c r="D160" s="25">
        <f aca="true" t="shared" si="4" ref="D160:F162">D489</f>
        <v>19327875</v>
      </c>
      <c r="E160" s="25">
        <f t="shared" si="4"/>
        <v>0</v>
      </c>
      <c r="F160" s="25">
        <f t="shared" si="4"/>
        <v>19327875</v>
      </c>
    </row>
    <row r="161" spans="1:6" ht="12.75">
      <c r="A161" s="27" t="s">
        <v>434</v>
      </c>
      <c r="B161" s="23" t="s">
        <v>435</v>
      </c>
      <c r="C161" s="24" t="s">
        <v>280</v>
      </c>
      <c r="D161" s="25">
        <f t="shared" si="4"/>
        <v>19327875</v>
      </c>
      <c r="E161" s="25">
        <f t="shared" si="4"/>
        <v>0</v>
      </c>
      <c r="F161" s="25">
        <f t="shared" si="4"/>
        <v>19327875</v>
      </c>
    </row>
    <row r="162" spans="1:6" ht="12.75">
      <c r="A162" s="27" t="s">
        <v>436</v>
      </c>
      <c r="B162" s="23" t="s">
        <v>437</v>
      </c>
      <c r="C162" s="24" t="s">
        <v>283</v>
      </c>
      <c r="D162" s="25">
        <f t="shared" si="4"/>
        <v>19327875</v>
      </c>
      <c r="E162" s="25">
        <f t="shared" si="4"/>
        <v>0</v>
      </c>
      <c r="F162" s="25">
        <f t="shared" si="4"/>
        <v>19327875</v>
      </c>
    </row>
    <row r="163" spans="1:6" ht="12.75">
      <c r="A163" s="28" t="s">
        <v>438</v>
      </c>
      <c r="B163" s="23" t="s">
        <v>439</v>
      </c>
      <c r="C163" s="19"/>
      <c r="D163" s="20">
        <f>D164</f>
        <v>66680550</v>
      </c>
      <c r="E163" s="20">
        <f>E164</f>
        <v>0</v>
      </c>
      <c r="F163" s="20">
        <f>F164</f>
        <v>66680550</v>
      </c>
    </row>
    <row r="164" spans="1:6" ht="12.75">
      <c r="A164" s="27" t="s">
        <v>440</v>
      </c>
      <c r="B164" s="23" t="s">
        <v>441</v>
      </c>
      <c r="C164" s="24" t="s">
        <v>442</v>
      </c>
      <c r="D164" s="25">
        <f>D176</f>
        <v>66680550</v>
      </c>
      <c r="E164" s="25">
        <f>E176</f>
        <v>0</v>
      </c>
      <c r="F164" s="25">
        <f>F176</f>
        <v>66680550</v>
      </c>
    </row>
    <row r="165" spans="1:6" ht="12.75">
      <c r="A165" s="34" t="s">
        <v>443</v>
      </c>
      <c r="B165" s="23" t="s">
        <v>444</v>
      </c>
      <c r="C165" s="24" t="s">
        <v>14</v>
      </c>
      <c r="D165" s="25">
        <f>SUM(D166:D168)</f>
        <v>62915550</v>
      </c>
      <c r="E165" s="25">
        <f>SUM(E166:E168)</f>
        <v>-25000</v>
      </c>
      <c r="F165" s="25">
        <f>SUM(F166:F168)</f>
        <v>62890550</v>
      </c>
    </row>
    <row r="166" spans="1:6" ht="12.75">
      <c r="A166" s="35" t="s">
        <v>445</v>
      </c>
      <c r="B166" s="23" t="s">
        <v>446</v>
      </c>
      <c r="C166" s="24" t="s">
        <v>17</v>
      </c>
      <c r="D166" s="26">
        <f>'[1]r3'!F165</f>
        <v>32936600</v>
      </c>
      <c r="E166" s="26"/>
      <c r="F166" s="26">
        <f>D166+E166</f>
        <v>32936600</v>
      </c>
    </row>
    <row r="167" spans="1:6" ht="12.75">
      <c r="A167" s="35" t="s">
        <v>447</v>
      </c>
      <c r="B167" s="23" t="s">
        <v>448</v>
      </c>
      <c r="C167" s="24" t="s">
        <v>71</v>
      </c>
      <c r="D167" s="26">
        <f>'[1]r3'!F166</f>
        <v>29978950</v>
      </c>
      <c r="E167" s="26">
        <v>-25000</v>
      </c>
      <c r="F167" s="26">
        <f>D167+E167</f>
        <v>29953950</v>
      </c>
    </row>
    <row r="168" spans="1:6" ht="12.75">
      <c r="A168" s="35" t="s">
        <v>449</v>
      </c>
      <c r="B168" s="23" t="s">
        <v>450</v>
      </c>
      <c r="C168" s="24" t="s">
        <v>113</v>
      </c>
      <c r="D168" s="26"/>
      <c r="E168" s="26"/>
      <c r="F168" s="26"/>
    </row>
    <row r="169" spans="1:6" ht="12.75">
      <c r="A169" s="35" t="s">
        <v>451</v>
      </c>
      <c r="B169" s="23" t="s">
        <v>452</v>
      </c>
      <c r="C169" s="24" t="s">
        <v>116</v>
      </c>
      <c r="D169" s="26"/>
      <c r="E169" s="26"/>
      <c r="F169" s="26"/>
    </row>
    <row r="170" spans="1:6" ht="12.75">
      <c r="A170" s="36" t="s">
        <v>453</v>
      </c>
      <c r="B170" s="23" t="s">
        <v>454</v>
      </c>
      <c r="C170" s="24" t="s">
        <v>302</v>
      </c>
      <c r="D170" s="26"/>
      <c r="E170" s="26"/>
      <c r="F170" s="26"/>
    </row>
    <row r="171" spans="1:6" ht="12.75">
      <c r="A171" s="27" t="s">
        <v>455</v>
      </c>
      <c r="B171" s="23" t="s">
        <v>456</v>
      </c>
      <c r="C171" s="24" t="s">
        <v>217</v>
      </c>
      <c r="D171" s="25">
        <f>D172</f>
        <v>3765000</v>
      </c>
      <c r="E171" s="25">
        <f>E172</f>
        <v>25000</v>
      </c>
      <c r="F171" s="25">
        <f>F172</f>
        <v>3790000</v>
      </c>
    </row>
    <row r="172" spans="1:6" ht="12.75">
      <c r="A172" s="34" t="s">
        <v>457</v>
      </c>
      <c r="B172" s="23" t="s">
        <v>458</v>
      </c>
      <c r="C172" s="24" t="s">
        <v>220</v>
      </c>
      <c r="D172" s="25">
        <f>D173+D174</f>
        <v>3765000</v>
      </c>
      <c r="E172" s="25">
        <f>E173+E174</f>
        <v>25000</v>
      </c>
      <c r="F172" s="25">
        <f>F173+F174</f>
        <v>3790000</v>
      </c>
    </row>
    <row r="173" spans="1:6" ht="12.75">
      <c r="A173" s="34" t="s">
        <v>459</v>
      </c>
      <c r="B173" s="23" t="s">
        <v>460</v>
      </c>
      <c r="C173" s="24" t="s">
        <v>226</v>
      </c>
      <c r="D173" s="26">
        <f>'[1]r3'!F172</f>
        <v>3765000</v>
      </c>
      <c r="E173" s="26">
        <v>25000</v>
      </c>
      <c r="F173" s="26">
        <f>D173+E173</f>
        <v>3790000</v>
      </c>
    </row>
    <row r="174" spans="1:6" ht="12.75">
      <c r="A174" s="34" t="s">
        <v>461</v>
      </c>
      <c r="B174" s="23" t="s">
        <v>462</v>
      </c>
      <c r="C174" s="24" t="s">
        <v>241</v>
      </c>
      <c r="D174" s="26"/>
      <c r="E174" s="26"/>
      <c r="F174" s="26"/>
    </row>
    <row r="175" spans="1:6" ht="12.75">
      <c r="A175" s="37" t="s">
        <v>463</v>
      </c>
      <c r="B175" s="23"/>
      <c r="C175" s="24"/>
      <c r="D175" s="26"/>
      <c r="E175" s="26"/>
      <c r="F175" s="26"/>
    </row>
    <row r="176" spans="1:6" ht="12.75">
      <c r="A176" s="34" t="s">
        <v>464</v>
      </c>
      <c r="B176" s="23" t="s">
        <v>465</v>
      </c>
      <c r="C176" s="24" t="s">
        <v>466</v>
      </c>
      <c r="D176" s="26">
        <f>'[1]r3'!F175</f>
        <v>66680550</v>
      </c>
      <c r="E176" s="26"/>
      <c r="F176" s="26">
        <f>D176+E176</f>
        <v>66680550</v>
      </c>
    </row>
    <row r="177" spans="1:6" ht="12.75">
      <c r="A177" s="28" t="s">
        <v>467</v>
      </c>
      <c r="B177" s="23" t="s">
        <v>468</v>
      </c>
      <c r="C177" s="19"/>
      <c r="D177" s="20">
        <f aca="true" t="shared" si="5" ref="D177:F180">D204+D228+D243+D274</f>
        <v>458038843</v>
      </c>
      <c r="E177" s="20">
        <f t="shared" si="5"/>
        <v>4003400</v>
      </c>
      <c r="F177" s="20">
        <f t="shared" si="5"/>
        <v>462042243</v>
      </c>
    </row>
    <row r="178" spans="1:6" ht="12.75">
      <c r="A178" s="27" t="s">
        <v>469</v>
      </c>
      <c r="B178" s="23" t="s">
        <v>470</v>
      </c>
      <c r="C178" s="24" t="s">
        <v>14</v>
      </c>
      <c r="D178" s="25">
        <f t="shared" si="5"/>
        <v>448928843</v>
      </c>
      <c r="E178" s="25">
        <f t="shared" si="5"/>
        <v>4012400</v>
      </c>
      <c r="F178" s="25">
        <f t="shared" si="5"/>
        <v>452941243</v>
      </c>
    </row>
    <row r="179" spans="1:6" ht="12.75">
      <c r="A179" s="34" t="s">
        <v>471</v>
      </c>
      <c r="B179" s="23" t="s">
        <v>472</v>
      </c>
      <c r="C179" s="24" t="s">
        <v>17</v>
      </c>
      <c r="D179" s="25">
        <f t="shared" si="5"/>
        <v>116190393</v>
      </c>
      <c r="E179" s="25">
        <f t="shared" si="5"/>
        <v>-607705</v>
      </c>
      <c r="F179" s="25">
        <f t="shared" si="5"/>
        <v>115582688</v>
      </c>
    </row>
    <row r="180" spans="1:6" ht="12.75">
      <c r="A180" s="34" t="s">
        <v>473</v>
      </c>
      <c r="B180" s="23" t="s">
        <v>474</v>
      </c>
      <c r="C180" s="24" t="s">
        <v>71</v>
      </c>
      <c r="D180" s="25">
        <f t="shared" si="5"/>
        <v>135832471</v>
      </c>
      <c r="E180" s="25">
        <f t="shared" si="5"/>
        <v>620105</v>
      </c>
      <c r="F180" s="25">
        <f t="shared" si="5"/>
        <v>136452576</v>
      </c>
    </row>
    <row r="181" spans="1:6" ht="12.75">
      <c r="A181" s="34" t="s">
        <v>475</v>
      </c>
      <c r="B181" s="23" t="s">
        <v>476</v>
      </c>
      <c r="C181" s="24" t="s">
        <v>113</v>
      </c>
      <c r="D181" s="25">
        <f aca="true" t="shared" si="6" ref="D181:F183">D208+D247+D278</f>
        <v>89311005</v>
      </c>
      <c r="E181" s="25">
        <f t="shared" si="6"/>
        <v>4000000</v>
      </c>
      <c r="F181" s="25">
        <f t="shared" si="6"/>
        <v>93311005</v>
      </c>
    </row>
    <row r="182" spans="1:6" ht="12.75">
      <c r="A182" s="34" t="s">
        <v>477</v>
      </c>
      <c r="B182" s="23" t="s">
        <v>478</v>
      </c>
      <c r="C182" s="24" t="s">
        <v>116</v>
      </c>
      <c r="D182" s="25">
        <f t="shared" si="6"/>
        <v>89311005</v>
      </c>
      <c r="E182" s="25">
        <f t="shared" si="6"/>
        <v>4000000</v>
      </c>
      <c r="F182" s="25">
        <f t="shared" si="6"/>
        <v>93311005</v>
      </c>
    </row>
    <row r="183" spans="1:6" ht="12.75">
      <c r="A183" s="35" t="s">
        <v>479</v>
      </c>
      <c r="B183" s="23" t="s">
        <v>480</v>
      </c>
      <c r="C183" s="24" t="s">
        <v>302</v>
      </c>
      <c r="D183" s="25">
        <f t="shared" si="6"/>
        <v>89311005</v>
      </c>
      <c r="E183" s="25">
        <f t="shared" si="6"/>
        <v>4000000</v>
      </c>
      <c r="F183" s="25">
        <f t="shared" si="6"/>
        <v>93311005</v>
      </c>
    </row>
    <row r="184" spans="1:6" ht="12.75">
      <c r="A184" s="34" t="s">
        <v>481</v>
      </c>
      <c r="B184" s="23" t="s">
        <v>482</v>
      </c>
      <c r="C184" s="24" t="s">
        <v>125</v>
      </c>
      <c r="D184" s="25">
        <f aca="true" t="shared" si="7" ref="D184:F185">D211+D232+D250+D281</f>
        <v>107594974</v>
      </c>
      <c r="E184" s="25">
        <f t="shared" si="7"/>
        <v>0</v>
      </c>
      <c r="F184" s="25">
        <f t="shared" si="7"/>
        <v>107594974</v>
      </c>
    </row>
    <row r="185" spans="1:6" ht="12.75">
      <c r="A185" s="34" t="s">
        <v>483</v>
      </c>
      <c r="B185" s="23" t="s">
        <v>484</v>
      </c>
      <c r="C185" s="24" t="s">
        <v>131</v>
      </c>
      <c r="D185" s="25">
        <f t="shared" si="7"/>
        <v>107594974</v>
      </c>
      <c r="E185" s="25">
        <f t="shared" si="7"/>
        <v>0</v>
      </c>
      <c r="F185" s="25">
        <f t="shared" si="7"/>
        <v>107594974</v>
      </c>
    </row>
    <row r="186" spans="1:6" ht="12.75">
      <c r="A186" s="35" t="s">
        <v>485</v>
      </c>
      <c r="B186" s="23" t="s">
        <v>486</v>
      </c>
      <c r="C186" s="24" t="s">
        <v>269</v>
      </c>
      <c r="D186" s="25"/>
      <c r="E186" s="25"/>
      <c r="F186" s="25"/>
    </row>
    <row r="187" spans="1:6" ht="12.75">
      <c r="A187" s="35" t="s">
        <v>487</v>
      </c>
      <c r="B187" s="23" t="s">
        <v>488</v>
      </c>
      <c r="C187" s="24" t="s">
        <v>319</v>
      </c>
      <c r="D187" s="25"/>
      <c r="E187" s="25">
        <f>E283</f>
        <v>0</v>
      </c>
      <c r="F187" s="25">
        <f>F283</f>
        <v>9000000</v>
      </c>
    </row>
    <row r="188" spans="1:6" ht="12.75">
      <c r="A188" s="35" t="s">
        <v>489</v>
      </c>
      <c r="B188" s="23" t="s">
        <v>490</v>
      </c>
      <c r="C188" s="24" t="s">
        <v>322</v>
      </c>
      <c r="D188" s="25"/>
      <c r="E188" s="25">
        <f>E284</f>
        <v>0</v>
      </c>
      <c r="F188" s="25">
        <f>F284</f>
        <v>55500774</v>
      </c>
    </row>
    <row r="189" spans="1:6" ht="12.75">
      <c r="A189" s="35" t="s">
        <v>491</v>
      </c>
      <c r="B189" s="23" t="s">
        <v>492</v>
      </c>
      <c r="C189" s="24" t="s">
        <v>325</v>
      </c>
      <c r="D189" s="25"/>
      <c r="E189" s="25"/>
      <c r="F189" s="25"/>
    </row>
    <row r="190" spans="1:6" ht="12.75">
      <c r="A190" s="35" t="s">
        <v>493</v>
      </c>
      <c r="B190" s="23" t="s">
        <v>494</v>
      </c>
      <c r="C190" s="24" t="s">
        <v>337</v>
      </c>
      <c r="D190" s="25"/>
      <c r="E190" s="25"/>
      <c r="F190" s="25"/>
    </row>
    <row r="191" spans="1:6" ht="12.75">
      <c r="A191" s="35" t="s">
        <v>495</v>
      </c>
      <c r="B191" s="23" t="s">
        <v>496</v>
      </c>
      <c r="C191" s="24" t="s">
        <v>340</v>
      </c>
      <c r="D191" s="25"/>
      <c r="E191" s="25"/>
      <c r="F191" s="25"/>
    </row>
    <row r="192" spans="1:6" ht="12.75">
      <c r="A192" s="35" t="s">
        <v>497</v>
      </c>
      <c r="B192" s="23" t="s">
        <v>498</v>
      </c>
      <c r="C192" s="24" t="s">
        <v>343</v>
      </c>
      <c r="D192" s="25">
        <f>D234</f>
        <v>6500000</v>
      </c>
      <c r="E192" s="25">
        <f>E234</f>
        <v>0</v>
      </c>
      <c r="F192" s="25">
        <f>F234</f>
        <v>6500000</v>
      </c>
    </row>
    <row r="193" spans="1:6" ht="12.75">
      <c r="A193" s="35" t="s">
        <v>499</v>
      </c>
      <c r="B193" s="23" t="s">
        <v>500</v>
      </c>
      <c r="C193" s="24" t="s">
        <v>346</v>
      </c>
      <c r="D193" s="25">
        <f>D253</f>
        <v>1000000</v>
      </c>
      <c r="E193" s="25">
        <f>E253</f>
        <v>0</v>
      </c>
      <c r="F193" s="25">
        <f>F253</f>
        <v>1000000</v>
      </c>
    </row>
    <row r="194" spans="1:6" ht="25.5">
      <c r="A194" s="35" t="s">
        <v>501</v>
      </c>
      <c r="B194" s="23" t="s">
        <v>502</v>
      </c>
      <c r="C194" s="24" t="s">
        <v>349</v>
      </c>
      <c r="D194" s="25"/>
      <c r="E194" s="25"/>
      <c r="F194" s="25"/>
    </row>
    <row r="195" spans="1:6" ht="12.75">
      <c r="A195" s="35" t="s">
        <v>503</v>
      </c>
      <c r="B195" s="23" t="s">
        <v>504</v>
      </c>
      <c r="C195" s="24" t="s">
        <v>352</v>
      </c>
      <c r="D195" s="25">
        <f>D254</f>
        <v>30499200</v>
      </c>
      <c r="E195" s="25">
        <f>E254</f>
        <v>0</v>
      </c>
      <c r="F195" s="25">
        <f>F254</f>
        <v>30499200</v>
      </c>
    </row>
    <row r="196" spans="1:6" ht="12.75">
      <c r="A196" s="35" t="s">
        <v>505</v>
      </c>
      <c r="B196" s="23" t="s">
        <v>506</v>
      </c>
      <c r="C196" s="24" t="s">
        <v>355</v>
      </c>
      <c r="D196" s="25">
        <f>D215+D255+D289</f>
        <v>1975000</v>
      </c>
      <c r="E196" s="25">
        <f>E215+E255+E289</f>
        <v>0</v>
      </c>
      <c r="F196" s="25">
        <f>F215+F255+F289</f>
        <v>1975000</v>
      </c>
    </row>
    <row r="197" spans="1:6" ht="12.75">
      <c r="A197" s="35" t="s">
        <v>507</v>
      </c>
      <c r="B197" s="23" t="s">
        <v>508</v>
      </c>
      <c r="C197" s="24" t="s">
        <v>358</v>
      </c>
      <c r="D197" s="25"/>
      <c r="E197" s="25"/>
      <c r="F197" s="25"/>
    </row>
    <row r="198" spans="1:6" ht="12.75">
      <c r="A198" s="35" t="s">
        <v>509</v>
      </c>
      <c r="B198" s="23" t="s">
        <v>510</v>
      </c>
      <c r="C198" s="24" t="s">
        <v>361</v>
      </c>
      <c r="D198" s="25"/>
      <c r="E198" s="25"/>
      <c r="F198" s="25"/>
    </row>
    <row r="199" spans="1:6" ht="12.75">
      <c r="A199" s="35" t="s">
        <v>511</v>
      </c>
      <c r="B199" s="23" t="s">
        <v>512</v>
      </c>
      <c r="C199" s="24" t="s">
        <v>364</v>
      </c>
      <c r="D199" s="25"/>
      <c r="E199" s="25"/>
      <c r="F199" s="25"/>
    </row>
    <row r="200" spans="1:6" ht="12.75">
      <c r="A200" s="27" t="s">
        <v>513</v>
      </c>
      <c r="B200" s="23" t="s">
        <v>514</v>
      </c>
      <c r="C200" s="24" t="s">
        <v>217</v>
      </c>
      <c r="D200" s="25">
        <f aca="true" t="shared" si="8" ref="D200:F202">D216+D235+D256+D293</f>
        <v>9110000</v>
      </c>
      <c r="E200" s="25">
        <f t="shared" si="8"/>
        <v>-9000</v>
      </c>
      <c r="F200" s="25">
        <f t="shared" si="8"/>
        <v>9101000</v>
      </c>
    </row>
    <row r="201" spans="1:6" ht="12.75">
      <c r="A201" s="34" t="s">
        <v>515</v>
      </c>
      <c r="B201" s="23" t="s">
        <v>516</v>
      </c>
      <c r="C201" s="24" t="s">
        <v>220</v>
      </c>
      <c r="D201" s="25">
        <f t="shared" si="8"/>
        <v>9110000</v>
      </c>
      <c r="E201" s="25">
        <f t="shared" si="8"/>
        <v>-9000</v>
      </c>
      <c r="F201" s="25">
        <f t="shared" si="8"/>
        <v>9101000</v>
      </c>
    </row>
    <row r="202" spans="1:6" ht="12.75">
      <c r="A202" s="34" t="s">
        <v>517</v>
      </c>
      <c r="B202" s="23" t="s">
        <v>518</v>
      </c>
      <c r="C202" s="24" t="s">
        <v>226</v>
      </c>
      <c r="D202" s="25">
        <f t="shared" si="8"/>
        <v>9110000</v>
      </c>
      <c r="E202" s="25">
        <f t="shared" si="8"/>
        <v>-9000</v>
      </c>
      <c r="F202" s="25">
        <f t="shared" si="8"/>
        <v>9101000</v>
      </c>
    </row>
    <row r="203" spans="1:6" ht="12.75">
      <c r="A203" s="34" t="s">
        <v>519</v>
      </c>
      <c r="B203" s="23" t="s">
        <v>520</v>
      </c>
      <c r="C203" s="24" t="s">
        <v>241</v>
      </c>
      <c r="D203" s="25"/>
      <c r="E203" s="25"/>
      <c r="F203" s="25"/>
    </row>
    <row r="204" spans="1:6" ht="12.75">
      <c r="A204" s="28" t="s">
        <v>521</v>
      </c>
      <c r="B204" s="23" t="s">
        <v>522</v>
      </c>
      <c r="C204" s="19" t="s">
        <v>523</v>
      </c>
      <c r="D204" s="20">
        <f>SUM(D221:D227)</f>
        <v>90756251</v>
      </c>
      <c r="E204" s="20">
        <f>SUM(E221:E227)</f>
        <v>2300</v>
      </c>
      <c r="F204" s="20">
        <f>SUM(F221:F227)</f>
        <v>90758551</v>
      </c>
    </row>
    <row r="205" spans="1:6" ht="12.75">
      <c r="A205" s="27" t="s">
        <v>524</v>
      </c>
      <c r="B205" s="23" t="s">
        <v>525</v>
      </c>
      <c r="C205" s="24" t="s">
        <v>14</v>
      </c>
      <c r="D205" s="25">
        <f>SUM(D206:D208,D211)</f>
        <v>90456251</v>
      </c>
      <c r="E205" s="25">
        <f>SUM(E206:E208,E211)</f>
        <v>2300</v>
      </c>
      <c r="F205" s="25">
        <f>SUM(F206:F208,F211)</f>
        <v>90458551</v>
      </c>
    </row>
    <row r="206" spans="1:6" ht="12.75">
      <c r="A206" s="34" t="s">
        <v>526</v>
      </c>
      <c r="B206" s="23" t="s">
        <v>527</v>
      </c>
      <c r="C206" s="24" t="s">
        <v>17</v>
      </c>
      <c r="D206" s="26">
        <f>'[1]r3'!F205</f>
        <v>29673431</v>
      </c>
      <c r="E206" s="26"/>
      <c r="F206" s="26">
        <f>D206+E206</f>
        <v>29673431</v>
      </c>
    </row>
    <row r="207" spans="1:6" ht="12.75">
      <c r="A207" s="34" t="s">
        <v>528</v>
      </c>
      <c r="B207" s="23" t="s">
        <v>529</v>
      </c>
      <c r="C207" s="24" t="s">
        <v>71</v>
      </c>
      <c r="D207" s="26">
        <f>'[1]r3'!F206</f>
        <v>60782820</v>
      </c>
      <c r="E207" s="26">
        <v>2300</v>
      </c>
      <c r="F207" s="26">
        <f>D207+E207</f>
        <v>60785120</v>
      </c>
    </row>
    <row r="208" spans="1:6" ht="12.75">
      <c r="A208" s="34" t="s">
        <v>530</v>
      </c>
      <c r="B208" s="23" t="s">
        <v>531</v>
      </c>
      <c r="C208" s="24" t="s">
        <v>113</v>
      </c>
      <c r="D208" s="26"/>
      <c r="E208" s="26"/>
      <c r="F208" s="26"/>
    </row>
    <row r="209" spans="1:6" ht="12.75">
      <c r="A209" s="34" t="s">
        <v>532</v>
      </c>
      <c r="B209" s="23" t="s">
        <v>533</v>
      </c>
      <c r="C209" s="24" t="s">
        <v>116</v>
      </c>
      <c r="D209" s="26"/>
      <c r="E209" s="26"/>
      <c r="F209" s="26"/>
    </row>
    <row r="210" spans="1:6" ht="12.75">
      <c r="A210" s="35" t="s">
        <v>453</v>
      </c>
      <c r="B210" s="23" t="s">
        <v>534</v>
      </c>
      <c r="C210" s="24" t="s">
        <v>302</v>
      </c>
      <c r="D210" s="26"/>
      <c r="E210" s="26"/>
      <c r="F210" s="26"/>
    </row>
    <row r="211" spans="1:6" ht="12.75">
      <c r="A211" s="34" t="s">
        <v>535</v>
      </c>
      <c r="B211" s="23" t="s">
        <v>536</v>
      </c>
      <c r="C211" s="24" t="s">
        <v>125</v>
      </c>
      <c r="D211" s="26"/>
      <c r="E211" s="26"/>
      <c r="F211" s="26"/>
    </row>
    <row r="212" spans="1:6" ht="12.75">
      <c r="A212" s="35" t="s">
        <v>537</v>
      </c>
      <c r="B212" s="23" t="s">
        <v>538</v>
      </c>
      <c r="C212" s="24" t="s">
        <v>131</v>
      </c>
      <c r="D212" s="26"/>
      <c r="E212" s="26"/>
      <c r="F212" s="26"/>
    </row>
    <row r="213" spans="1:6" ht="12.75">
      <c r="A213" s="36" t="s">
        <v>539</v>
      </c>
      <c r="B213" s="23" t="s">
        <v>540</v>
      </c>
      <c r="C213" s="24" t="s">
        <v>269</v>
      </c>
      <c r="D213" s="26"/>
      <c r="E213" s="26"/>
      <c r="F213" s="26"/>
    </row>
    <row r="214" spans="1:6" ht="12.75">
      <c r="A214" s="36" t="s">
        <v>541</v>
      </c>
      <c r="B214" s="23" t="s">
        <v>542</v>
      </c>
      <c r="C214" s="24" t="s">
        <v>337</v>
      </c>
      <c r="D214" s="26"/>
      <c r="E214" s="26"/>
      <c r="F214" s="26"/>
    </row>
    <row r="215" spans="1:6" ht="12.75">
      <c r="A215" s="36" t="s">
        <v>543</v>
      </c>
      <c r="B215" s="23" t="s">
        <v>544</v>
      </c>
      <c r="C215" s="24" t="s">
        <v>355</v>
      </c>
      <c r="D215" s="26"/>
      <c r="E215" s="26"/>
      <c r="F215" s="26"/>
    </row>
    <row r="216" spans="1:6" ht="12.75">
      <c r="A216" s="27" t="s">
        <v>545</v>
      </c>
      <c r="B216" s="23" t="s">
        <v>546</v>
      </c>
      <c r="C216" s="24" t="s">
        <v>217</v>
      </c>
      <c r="D216" s="25">
        <f>D217</f>
        <v>300000</v>
      </c>
      <c r="E216" s="25">
        <f>E217</f>
        <v>0</v>
      </c>
      <c r="F216" s="25">
        <f>F217</f>
        <v>300000</v>
      </c>
    </row>
    <row r="217" spans="1:6" ht="12.75">
      <c r="A217" s="34" t="s">
        <v>547</v>
      </c>
      <c r="B217" s="23" t="s">
        <v>548</v>
      </c>
      <c r="C217" s="24" t="s">
        <v>220</v>
      </c>
      <c r="D217" s="25">
        <f>D218+D219</f>
        <v>300000</v>
      </c>
      <c r="E217" s="25">
        <f>E218+E219</f>
        <v>0</v>
      </c>
      <c r="F217" s="25">
        <f>F218+F219</f>
        <v>300000</v>
      </c>
    </row>
    <row r="218" spans="1:6" ht="12.75">
      <c r="A218" s="35" t="s">
        <v>549</v>
      </c>
      <c r="B218" s="23" t="s">
        <v>550</v>
      </c>
      <c r="C218" s="24" t="s">
        <v>226</v>
      </c>
      <c r="D218" s="26">
        <f>'[1]r3'!F217</f>
        <v>300000</v>
      </c>
      <c r="E218" s="26"/>
      <c r="F218" s="26">
        <f>D218+E218</f>
        <v>300000</v>
      </c>
    </row>
    <row r="219" spans="1:6" ht="12.75">
      <c r="A219" s="35" t="s">
        <v>551</v>
      </c>
      <c r="B219" s="23" t="s">
        <v>552</v>
      </c>
      <c r="C219" s="24" t="s">
        <v>241</v>
      </c>
      <c r="D219" s="26"/>
      <c r="E219" s="26"/>
      <c r="F219" s="26"/>
    </row>
    <row r="220" spans="1:6" ht="12.75">
      <c r="A220" s="37" t="s">
        <v>463</v>
      </c>
      <c r="B220" s="23"/>
      <c r="C220" s="24"/>
      <c r="D220" s="26"/>
      <c r="E220" s="26"/>
      <c r="F220" s="26"/>
    </row>
    <row r="221" spans="1:6" ht="12.75">
      <c r="A221" s="34" t="s">
        <v>553</v>
      </c>
      <c r="B221" s="23" t="s">
        <v>554</v>
      </c>
      <c r="C221" s="24" t="s">
        <v>555</v>
      </c>
      <c r="D221" s="26"/>
      <c r="E221" s="26"/>
      <c r="F221" s="26"/>
    </row>
    <row r="222" spans="1:6" ht="12.75">
      <c r="A222" s="34" t="s">
        <v>556</v>
      </c>
      <c r="B222" s="23" t="s">
        <v>557</v>
      </c>
      <c r="C222" s="24" t="s">
        <v>558</v>
      </c>
      <c r="D222" s="26">
        <f>'[1]r3'!F221</f>
        <v>56492000</v>
      </c>
      <c r="E222" s="26"/>
      <c r="F222" s="26">
        <f>D222+E222</f>
        <v>56492000</v>
      </c>
    </row>
    <row r="223" spans="1:6" ht="12.75">
      <c r="A223" s="34" t="s">
        <v>559</v>
      </c>
      <c r="B223" s="23" t="s">
        <v>560</v>
      </c>
      <c r="C223" s="24" t="s">
        <v>561</v>
      </c>
      <c r="D223" s="26"/>
      <c r="E223" s="26"/>
      <c r="F223" s="26"/>
    </row>
    <row r="224" spans="1:6" ht="12.75">
      <c r="A224" s="34" t="s">
        <v>562</v>
      </c>
      <c r="B224" s="23" t="s">
        <v>563</v>
      </c>
      <c r="C224" s="24" t="s">
        <v>564</v>
      </c>
      <c r="D224" s="26"/>
      <c r="E224" s="26"/>
      <c r="F224" s="26"/>
    </row>
    <row r="225" spans="1:6" ht="12.75">
      <c r="A225" s="34" t="s">
        <v>565</v>
      </c>
      <c r="B225" s="23" t="s">
        <v>566</v>
      </c>
      <c r="C225" s="24" t="s">
        <v>567</v>
      </c>
      <c r="D225" s="26"/>
      <c r="E225" s="26"/>
      <c r="F225" s="26"/>
    </row>
    <row r="226" spans="1:6" ht="12.75">
      <c r="A226" s="34" t="s">
        <v>568</v>
      </c>
      <c r="B226" s="23" t="s">
        <v>569</v>
      </c>
      <c r="C226" s="24" t="s">
        <v>570</v>
      </c>
      <c r="D226" s="26">
        <f>'[1]r3'!F225</f>
        <v>34264251</v>
      </c>
      <c r="E226" s="26">
        <v>2300</v>
      </c>
      <c r="F226" s="26">
        <f>D226+E226</f>
        <v>34266551</v>
      </c>
    </row>
    <row r="227" spans="1:6" ht="12.75">
      <c r="A227" s="34" t="s">
        <v>571</v>
      </c>
      <c r="B227" s="23" t="s">
        <v>572</v>
      </c>
      <c r="C227" s="24" t="s">
        <v>573</v>
      </c>
      <c r="D227" s="26"/>
      <c r="E227" s="26"/>
      <c r="F227" s="26"/>
    </row>
    <row r="228" spans="1:6" ht="12.75">
      <c r="A228" s="28" t="s">
        <v>574</v>
      </c>
      <c r="B228" s="23" t="s">
        <v>575</v>
      </c>
      <c r="C228" s="19" t="s">
        <v>576</v>
      </c>
      <c r="D228" s="20">
        <f>SUM(D240:D242)</f>
        <v>7900000</v>
      </c>
      <c r="E228" s="20">
        <f>SUM(E240:E242)</f>
        <v>0</v>
      </c>
      <c r="F228" s="20">
        <f>SUM(F240:F242)</f>
        <v>7900000</v>
      </c>
    </row>
    <row r="229" spans="1:6" ht="12.75">
      <c r="A229" s="27" t="s">
        <v>577</v>
      </c>
      <c r="B229" s="23" t="s">
        <v>578</v>
      </c>
      <c r="C229" s="24" t="s">
        <v>14</v>
      </c>
      <c r="D229" s="25">
        <f>SUM(D230:D232)</f>
        <v>6500000</v>
      </c>
      <c r="E229" s="25">
        <f>SUM(E230:E232)</f>
        <v>0</v>
      </c>
      <c r="F229" s="25">
        <f>SUM(F230:F232)</f>
        <v>6500000</v>
      </c>
    </row>
    <row r="230" spans="1:6" ht="12.75">
      <c r="A230" s="34" t="s">
        <v>526</v>
      </c>
      <c r="B230" s="23" t="s">
        <v>579</v>
      </c>
      <c r="C230" s="24" t="s">
        <v>17</v>
      </c>
      <c r="D230" s="26"/>
      <c r="E230" s="26"/>
      <c r="F230" s="26"/>
    </row>
    <row r="231" spans="1:6" ht="12.75">
      <c r="A231" s="34" t="s">
        <v>580</v>
      </c>
      <c r="B231" s="23" t="s">
        <v>581</v>
      </c>
      <c r="C231" s="24" t="s">
        <v>71</v>
      </c>
      <c r="D231" s="26"/>
      <c r="E231" s="26"/>
      <c r="F231" s="26"/>
    </row>
    <row r="232" spans="1:6" ht="12.75">
      <c r="A232" s="34" t="s">
        <v>582</v>
      </c>
      <c r="B232" s="23" t="s">
        <v>583</v>
      </c>
      <c r="C232" s="24" t="s">
        <v>125</v>
      </c>
      <c r="D232" s="25">
        <f aca="true" t="shared" si="9" ref="D232:F233">D233</f>
        <v>6500000</v>
      </c>
      <c r="E232" s="25">
        <f t="shared" si="9"/>
        <v>0</v>
      </c>
      <c r="F232" s="25">
        <f t="shared" si="9"/>
        <v>6500000</v>
      </c>
    </row>
    <row r="233" spans="1:6" ht="12.75">
      <c r="A233" s="34" t="s">
        <v>584</v>
      </c>
      <c r="B233" s="23" t="s">
        <v>585</v>
      </c>
      <c r="C233" s="24" t="s">
        <v>131</v>
      </c>
      <c r="D233" s="25">
        <f t="shared" si="9"/>
        <v>6500000</v>
      </c>
      <c r="E233" s="25">
        <f t="shared" si="9"/>
        <v>0</v>
      </c>
      <c r="F233" s="25">
        <f t="shared" si="9"/>
        <v>6500000</v>
      </c>
    </row>
    <row r="234" spans="1:6" ht="12.75">
      <c r="A234" s="35" t="s">
        <v>586</v>
      </c>
      <c r="B234" s="23" t="s">
        <v>587</v>
      </c>
      <c r="C234" s="24" t="s">
        <v>355</v>
      </c>
      <c r="D234" s="26">
        <f>'[1]r3'!F233</f>
        <v>6500000</v>
      </c>
      <c r="E234" s="26"/>
      <c r="F234" s="26">
        <f>D234+E234</f>
        <v>6500000</v>
      </c>
    </row>
    <row r="235" spans="1:6" ht="12.75">
      <c r="A235" s="38" t="s">
        <v>588</v>
      </c>
      <c r="B235" s="23" t="s">
        <v>589</v>
      </c>
      <c r="C235" s="24" t="s">
        <v>217</v>
      </c>
      <c r="D235" s="25">
        <f>D236</f>
        <v>1400000</v>
      </c>
      <c r="E235" s="25">
        <f>E236</f>
        <v>0</v>
      </c>
      <c r="F235" s="25">
        <f>F236</f>
        <v>1400000</v>
      </c>
    </row>
    <row r="236" spans="1:6" ht="12.75">
      <c r="A236" s="34" t="s">
        <v>590</v>
      </c>
      <c r="B236" s="23" t="s">
        <v>591</v>
      </c>
      <c r="C236" s="24" t="s">
        <v>220</v>
      </c>
      <c r="D236" s="25">
        <f>D237+D238</f>
        <v>1400000</v>
      </c>
      <c r="E236" s="25">
        <f>E237+E238</f>
        <v>0</v>
      </c>
      <c r="F236" s="25">
        <f>F237+F238</f>
        <v>1400000</v>
      </c>
    </row>
    <row r="237" spans="1:6" ht="12.75">
      <c r="A237" s="34" t="s">
        <v>549</v>
      </c>
      <c r="B237" s="23" t="s">
        <v>592</v>
      </c>
      <c r="C237" s="24" t="s">
        <v>226</v>
      </c>
      <c r="D237" s="26">
        <f>'[1]r3'!F236</f>
        <v>1400000</v>
      </c>
      <c r="E237" s="26"/>
      <c r="F237" s="26">
        <f>D237+E237</f>
        <v>1400000</v>
      </c>
    </row>
    <row r="238" spans="1:6" ht="12.75">
      <c r="A238" s="34" t="s">
        <v>593</v>
      </c>
      <c r="B238" s="23" t="s">
        <v>594</v>
      </c>
      <c r="C238" s="24" t="s">
        <v>241</v>
      </c>
      <c r="D238" s="26"/>
      <c r="E238" s="26"/>
      <c r="F238" s="26"/>
    </row>
    <row r="239" spans="1:6" ht="12.75">
      <c r="A239" s="37" t="s">
        <v>463</v>
      </c>
      <c r="B239" s="23"/>
      <c r="C239" s="24"/>
      <c r="D239" s="26"/>
      <c r="E239" s="26"/>
      <c r="F239" s="26"/>
    </row>
    <row r="240" spans="1:6" ht="12.75">
      <c r="A240" s="39" t="s">
        <v>595</v>
      </c>
      <c r="B240" s="23" t="s">
        <v>596</v>
      </c>
      <c r="C240" s="24" t="s">
        <v>597</v>
      </c>
      <c r="D240" s="26">
        <f>'[1]r3'!F239</f>
        <v>7900000</v>
      </c>
      <c r="E240" s="26"/>
      <c r="F240" s="26">
        <f>D240+E240</f>
        <v>7900000</v>
      </c>
    </row>
    <row r="241" spans="1:6" ht="12.75">
      <c r="A241" s="34" t="s">
        <v>598</v>
      </c>
      <c r="B241" s="23" t="s">
        <v>599</v>
      </c>
      <c r="C241" s="24" t="s">
        <v>600</v>
      </c>
      <c r="D241" s="26"/>
      <c r="E241" s="26"/>
      <c r="F241" s="26"/>
    </row>
    <row r="242" spans="1:6" ht="12.75">
      <c r="A242" s="34" t="s">
        <v>601</v>
      </c>
      <c r="B242" s="23" t="s">
        <v>602</v>
      </c>
      <c r="C242" s="24" t="s">
        <v>603</v>
      </c>
      <c r="D242" s="26"/>
      <c r="E242" s="26"/>
      <c r="F242" s="26"/>
    </row>
    <row r="243" spans="1:6" ht="25.5">
      <c r="A243" s="28" t="s">
        <v>604</v>
      </c>
      <c r="B243" s="23" t="s">
        <v>605</v>
      </c>
      <c r="C243" s="19" t="s">
        <v>606</v>
      </c>
      <c r="D243" s="20">
        <f>SUM(D261:D273)</f>
        <v>136078049</v>
      </c>
      <c r="E243" s="20">
        <f>SUM(E261:E273)</f>
        <v>4001100</v>
      </c>
      <c r="F243" s="20">
        <f>SUM(F261:F273)</f>
        <v>140079149</v>
      </c>
    </row>
    <row r="244" spans="1:6" ht="12.75">
      <c r="A244" s="27" t="s">
        <v>607</v>
      </c>
      <c r="B244" s="23" t="s">
        <v>608</v>
      </c>
      <c r="C244" s="24" t="s">
        <v>14</v>
      </c>
      <c r="D244" s="25">
        <f>SUM(D245:D247,D250)</f>
        <v>135178049</v>
      </c>
      <c r="E244" s="25">
        <f>SUM(E245:E247,E250)</f>
        <v>4010100</v>
      </c>
      <c r="F244" s="25">
        <f>SUM(F245:F247,F250)</f>
        <v>139188149</v>
      </c>
    </row>
    <row r="245" spans="1:6" ht="12.75">
      <c r="A245" s="34" t="s">
        <v>526</v>
      </c>
      <c r="B245" s="23" t="s">
        <v>609</v>
      </c>
      <c r="C245" s="24" t="s">
        <v>17</v>
      </c>
      <c r="D245" s="26">
        <f>'[1]r3'!F244</f>
        <v>7840303</v>
      </c>
      <c r="E245" s="26"/>
      <c r="F245" s="26">
        <f>D245+E245</f>
        <v>7840303</v>
      </c>
    </row>
    <row r="246" spans="1:6" ht="12.75">
      <c r="A246" s="34" t="s">
        <v>580</v>
      </c>
      <c r="B246" s="23" t="s">
        <v>610</v>
      </c>
      <c r="C246" s="24" t="s">
        <v>71</v>
      </c>
      <c r="D246" s="26">
        <f>'[1]r3'!F245</f>
        <v>4552541</v>
      </c>
      <c r="E246" s="26">
        <f>9000+1100</f>
        <v>10100</v>
      </c>
      <c r="F246" s="26">
        <f>D246+E246</f>
        <v>4562641</v>
      </c>
    </row>
    <row r="247" spans="1:6" ht="12.75">
      <c r="A247" s="34" t="s">
        <v>611</v>
      </c>
      <c r="B247" s="23" t="s">
        <v>612</v>
      </c>
      <c r="C247" s="24" t="s">
        <v>113</v>
      </c>
      <c r="D247" s="25">
        <f aca="true" t="shared" si="10" ref="D247:F248">D248</f>
        <v>89311005</v>
      </c>
      <c r="E247" s="25">
        <f t="shared" si="10"/>
        <v>4000000</v>
      </c>
      <c r="F247" s="25">
        <f t="shared" si="10"/>
        <v>93311005</v>
      </c>
    </row>
    <row r="248" spans="1:6" ht="12.75">
      <c r="A248" s="34" t="s">
        <v>613</v>
      </c>
      <c r="B248" s="23" t="s">
        <v>614</v>
      </c>
      <c r="C248" s="24" t="s">
        <v>116</v>
      </c>
      <c r="D248" s="25">
        <f t="shared" si="10"/>
        <v>89311005</v>
      </c>
      <c r="E248" s="25">
        <f t="shared" si="10"/>
        <v>4000000</v>
      </c>
      <c r="F248" s="25">
        <f t="shared" si="10"/>
        <v>93311005</v>
      </c>
    </row>
    <row r="249" spans="1:6" ht="12.75">
      <c r="A249" s="35" t="s">
        <v>453</v>
      </c>
      <c r="B249" s="23" t="s">
        <v>615</v>
      </c>
      <c r="C249" s="24" t="s">
        <v>302</v>
      </c>
      <c r="D249" s="26">
        <f>D262+D263+D264+D273-1500000</f>
        <v>89311005</v>
      </c>
      <c r="E249" s="26">
        <v>4000000</v>
      </c>
      <c r="F249" s="26">
        <f>F262+F263+F264+F273-1500000</f>
        <v>93311005</v>
      </c>
    </row>
    <row r="250" spans="1:6" ht="12.75">
      <c r="A250" s="34" t="s">
        <v>616</v>
      </c>
      <c r="B250" s="23" t="s">
        <v>617</v>
      </c>
      <c r="C250" s="24" t="s">
        <v>125</v>
      </c>
      <c r="D250" s="25">
        <f>D251</f>
        <v>33474200</v>
      </c>
      <c r="E250" s="25">
        <f>E251</f>
        <v>0</v>
      </c>
      <c r="F250" s="25">
        <f>F251</f>
        <v>33474200</v>
      </c>
    </row>
    <row r="251" spans="1:6" ht="12.75">
      <c r="A251" s="34" t="s">
        <v>618</v>
      </c>
      <c r="B251" s="23" t="s">
        <v>619</v>
      </c>
      <c r="C251" s="24" t="s">
        <v>131</v>
      </c>
      <c r="D251" s="25">
        <f>SUM(D252:D255)</f>
        <v>33474200</v>
      </c>
      <c r="E251" s="25">
        <f>SUM(E252:E255)</f>
        <v>0</v>
      </c>
      <c r="F251" s="25">
        <f>SUM(F252:F255)</f>
        <v>33474200</v>
      </c>
    </row>
    <row r="252" spans="1:6" ht="12.75">
      <c r="A252" s="35" t="s">
        <v>541</v>
      </c>
      <c r="B252" s="23" t="s">
        <v>620</v>
      </c>
      <c r="C252" s="24" t="s">
        <v>337</v>
      </c>
      <c r="D252" s="25"/>
      <c r="E252" s="25"/>
      <c r="F252" s="25"/>
    </row>
    <row r="253" spans="1:6" ht="12.75">
      <c r="A253" s="35" t="s">
        <v>621</v>
      </c>
      <c r="B253" s="23" t="s">
        <v>622</v>
      </c>
      <c r="C253" s="24" t="s">
        <v>346</v>
      </c>
      <c r="D253" s="26">
        <f>'[1]r3'!F252</f>
        <v>1000000</v>
      </c>
      <c r="E253" s="25"/>
      <c r="F253" s="26">
        <f>D253+E253</f>
        <v>1000000</v>
      </c>
    </row>
    <row r="254" spans="1:6" ht="12.75">
      <c r="A254" s="35" t="s">
        <v>623</v>
      </c>
      <c r="B254" s="23" t="s">
        <v>624</v>
      </c>
      <c r="C254" s="24" t="s">
        <v>352</v>
      </c>
      <c r="D254" s="26">
        <f>'[1]r3'!F253</f>
        <v>30499200</v>
      </c>
      <c r="E254" s="25"/>
      <c r="F254" s="26">
        <f>D254+E254</f>
        <v>30499200</v>
      </c>
    </row>
    <row r="255" spans="1:6" ht="12.75">
      <c r="A255" s="35" t="s">
        <v>543</v>
      </c>
      <c r="B255" s="23" t="s">
        <v>625</v>
      </c>
      <c r="C255" s="24" t="s">
        <v>355</v>
      </c>
      <c r="D255" s="26">
        <f>'[1]r3'!F254</f>
        <v>1975000</v>
      </c>
      <c r="E255" s="26"/>
      <c r="F255" s="26">
        <f>D255+E255</f>
        <v>1975000</v>
      </c>
    </row>
    <row r="256" spans="1:6" ht="12.75">
      <c r="A256" s="27" t="s">
        <v>626</v>
      </c>
      <c r="B256" s="23" t="s">
        <v>627</v>
      </c>
      <c r="C256" s="24" t="s">
        <v>217</v>
      </c>
      <c r="D256" s="25">
        <f>D257</f>
        <v>900000</v>
      </c>
      <c r="E256" s="25">
        <f>E257</f>
        <v>-9000</v>
      </c>
      <c r="F256" s="25">
        <f>F257</f>
        <v>891000</v>
      </c>
    </row>
    <row r="257" spans="1:6" ht="12.75">
      <c r="A257" s="34" t="s">
        <v>628</v>
      </c>
      <c r="B257" s="23" t="s">
        <v>629</v>
      </c>
      <c r="C257" s="24" t="s">
        <v>220</v>
      </c>
      <c r="D257" s="25">
        <f>D258+D259</f>
        <v>900000</v>
      </c>
      <c r="E257" s="25">
        <f>E258+E259</f>
        <v>-9000</v>
      </c>
      <c r="F257" s="25">
        <f>F258+F259</f>
        <v>891000</v>
      </c>
    </row>
    <row r="258" spans="1:6" ht="12.75">
      <c r="A258" s="35" t="s">
        <v>549</v>
      </c>
      <c r="B258" s="23" t="s">
        <v>630</v>
      </c>
      <c r="C258" s="24" t="s">
        <v>226</v>
      </c>
      <c r="D258" s="26">
        <f>'[1]r3'!F257</f>
        <v>900000</v>
      </c>
      <c r="E258" s="26">
        <f>-9000</f>
        <v>-9000</v>
      </c>
      <c r="F258" s="26">
        <f>D258+E258</f>
        <v>891000</v>
      </c>
    </row>
    <row r="259" spans="1:6" ht="12.75">
      <c r="A259" s="35" t="s">
        <v>551</v>
      </c>
      <c r="B259" s="23" t="s">
        <v>631</v>
      </c>
      <c r="C259" s="24" t="s">
        <v>241</v>
      </c>
      <c r="D259" s="26"/>
      <c r="E259" s="26"/>
      <c r="F259" s="26"/>
    </row>
    <row r="260" spans="1:6" ht="12.75">
      <c r="A260" s="37" t="s">
        <v>463</v>
      </c>
      <c r="B260" s="23"/>
      <c r="C260" s="24"/>
      <c r="D260" s="26"/>
      <c r="E260" s="26"/>
      <c r="F260" s="26"/>
    </row>
    <row r="261" spans="1:6" ht="12.75">
      <c r="A261" s="40" t="s">
        <v>632</v>
      </c>
      <c r="B261" s="23" t="s">
        <v>633</v>
      </c>
      <c r="C261" s="41" t="s">
        <v>634</v>
      </c>
      <c r="D261" s="26">
        <f>'[1]r3'!F260</f>
        <v>11184012</v>
      </c>
      <c r="E261" s="26"/>
      <c r="F261" s="26">
        <f>D261+E261</f>
        <v>11184012</v>
      </c>
    </row>
    <row r="262" spans="1:6" ht="12.75">
      <c r="A262" s="40" t="s">
        <v>635</v>
      </c>
      <c r="B262" s="23" t="s">
        <v>636</v>
      </c>
      <c r="C262" s="41" t="s">
        <v>637</v>
      </c>
      <c r="D262" s="26">
        <f>'[1]r3'!F261</f>
        <v>11597554</v>
      </c>
      <c r="E262" s="26"/>
      <c r="F262" s="26">
        <f>D262+E262</f>
        <v>11597554</v>
      </c>
    </row>
    <row r="263" spans="1:6" ht="12.75">
      <c r="A263" s="40" t="s">
        <v>638</v>
      </c>
      <c r="B263" s="23" t="s">
        <v>639</v>
      </c>
      <c r="C263" s="41" t="s">
        <v>640</v>
      </c>
      <c r="D263" s="26">
        <f>'[1]r3'!F262</f>
        <v>67387435</v>
      </c>
      <c r="E263" s="26"/>
      <c r="F263" s="26">
        <f>D263+E263</f>
        <v>67387435</v>
      </c>
    </row>
    <row r="264" spans="1:6" ht="12.75">
      <c r="A264" s="40" t="s">
        <v>641</v>
      </c>
      <c r="B264" s="23" t="s">
        <v>642</v>
      </c>
      <c r="C264" s="41" t="s">
        <v>643</v>
      </c>
      <c r="D264" s="26">
        <f>'[1]r3'!F263</f>
        <v>2754037</v>
      </c>
      <c r="E264" s="26"/>
      <c r="F264" s="26">
        <f>D264+E264</f>
        <v>2754037</v>
      </c>
    </row>
    <row r="265" spans="1:6" ht="12.75">
      <c r="A265" s="40" t="s">
        <v>644</v>
      </c>
      <c r="B265" s="23" t="s">
        <v>645</v>
      </c>
      <c r="C265" s="41" t="s">
        <v>646</v>
      </c>
      <c r="D265" s="26"/>
      <c r="E265" s="26"/>
      <c r="F265" s="26"/>
    </row>
    <row r="266" spans="1:6" ht="12.75">
      <c r="A266" s="40" t="s">
        <v>647</v>
      </c>
      <c r="B266" s="23" t="s">
        <v>648</v>
      </c>
      <c r="C266" s="41" t="s">
        <v>649</v>
      </c>
      <c r="D266" s="26"/>
      <c r="E266" s="26"/>
      <c r="F266" s="26"/>
    </row>
    <row r="267" spans="1:6" ht="12.75">
      <c r="A267" s="40" t="s">
        <v>650</v>
      </c>
      <c r="B267" s="23" t="s">
        <v>651</v>
      </c>
      <c r="C267" s="41" t="s">
        <v>652</v>
      </c>
      <c r="D267" s="26">
        <f>'[1]r3'!F266</f>
        <v>2083832</v>
      </c>
      <c r="E267" s="26"/>
      <c r="F267" s="26">
        <f>D267+E267</f>
        <v>2083832</v>
      </c>
    </row>
    <row r="268" spans="1:6" ht="12.75">
      <c r="A268" s="40" t="s">
        <v>653</v>
      </c>
      <c r="B268" s="23" t="s">
        <v>654</v>
      </c>
      <c r="C268" s="41" t="s">
        <v>655</v>
      </c>
      <c r="D268" s="26"/>
      <c r="E268" s="26"/>
      <c r="F268" s="26"/>
    </row>
    <row r="269" spans="1:6" ht="12.75">
      <c r="A269" s="40" t="s">
        <v>656</v>
      </c>
      <c r="B269" s="23" t="s">
        <v>657</v>
      </c>
      <c r="C269" s="41" t="s">
        <v>658</v>
      </c>
      <c r="D269" s="26"/>
      <c r="E269" s="26"/>
      <c r="F269" s="26"/>
    </row>
    <row r="270" spans="1:6" ht="12.75">
      <c r="A270" s="40" t="s">
        <v>659</v>
      </c>
      <c r="B270" s="23" t="s">
        <v>660</v>
      </c>
      <c r="C270" s="41" t="s">
        <v>661</v>
      </c>
      <c r="D270" s="26">
        <f>'[1]r3'!F269</f>
        <v>31499200</v>
      </c>
      <c r="E270" s="26"/>
      <c r="F270" s="26">
        <f>D270+E270</f>
        <v>31499200</v>
      </c>
    </row>
    <row r="271" spans="1:6" ht="12.75">
      <c r="A271" s="40" t="s">
        <v>662</v>
      </c>
      <c r="B271" s="23" t="s">
        <v>663</v>
      </c>
      <c r="C271" s="41" t="s">
        <v>664</v>
      </c>
      <c r="D271" s="26">
        <f>'[1]r3'!F270</f>
        <v>500000</v>
      </c>
      <c r="E271" s="26">
        <v>1100</v>
      </c>
      <c r="F271" s="26">
        <f>D271+E271</f>
        <v>501100</v>
      </c>
    </row>
    <row r="272" spans="1:6" ht="12.75">
      <c r="A272" s="40" t="s">
        <v>665</v>
      </c>
      <c r="B272" s="23" t="s">
        <v>666</v>
      </c>
      <c r="C272" s="41" t="s">
        <v>667</v>
      </c>
      <c r="D272" s="26"/>
      <c r="E272" s="26"/>
      <c r="F272" s="26"/>
    </row>
    <row r="273" spans="1:6" ht="25.5">
      <c r="A273" s="40" t="s">
        <v>668</v>
      </c>
      <c r="B273" s="23" t="s">
        <v>669</v>
      </c>
      <c r="C273" s="41" t="s">
        <v>670</v>
      </c>
      <c r="D273" s="26">
        <f>'[1]r3'!F272</f>
        <v>9071979</v>
      </c>
      <c r="E273" s="26">
        <v>4000000</v>
      </c>
      <c r="F273" s="26">
        <f>D273+E273</f>
        <v>13071979</v>
      </c>
    </row>
    <row r="274" spans="1:6" ht="25.5">
      <c r="A274" s="28" t="s">
        <v>671</v>
      </c>
      <c r="B274" s="23" t="s">
        <v>672</v>
      </c>
      <c r="C274" s="19" t="s">
        <v>673</v>
      </c>
      <c r="D274" s="20">
        <f>SUM(D298:D312)</f>
        <v>223304543</v>
      </c>
      <c r="E274" s="20">
        <f>SUM(E298:E312)</f>
        <v>0</v>
      </c>
      <c r="F274" s="20">
        <f>SUM(F298:F312)</f>
        <v>223304543</v>
      </c>
    </row>
    <row r="275" spans="1:6" ht="12.75">
      <c r="A275" s="42" t="s">
        <v>674</v>
      </c>
      <c r="B275" s="23" t="s">
        <v>675</v>
      </c>
      <c r="C275" s="41" t="s">
        <v>14</v>
      </c>
      <c r="D275" s="25">
        <f>SUM(D276:D278,D281)</f>
        <v>216794543</v>
      </c>
      <c r="E275" s="25">
        <f>SUM(E276:E278,E281)</f>
        <v>0</v>
      </c>
      <c r="F275" s="25">
        <f>SUM(F276:F278,F281)</f>
        <v>216794543</v>
      </c>
    </row>
    <row r="276" spans="1:6" ht="12.75">
      <c r="A276" s="40" t="s">
        <v>526</v>
      </c>
      <c r="B276" s="23" t="s">
        <v>676</v>
      </c>
      <c r="C276" s="41" t="s">
        <v>17</v>
      </c>
      <c r="D276" s="26">
        <f>'[1]r3'!F275</f>
        <v>78676659</v>
      </c>
      <c r="E276" s="26">
        <v>-607705</v>
      </c>
      <c r="F276" s="26">
        <f>D276+E276</f>
        <v>78068954</v>
      </c>
    </row>
    <row r="277" spans="1:6" ht="12.75">
      <c r="A277" s="40" t="s">
        <v>580</v>
      </c>
      <c r="B277" s="23" t="s">
        <v>677</v>
      </c>
      <c r="C277" s="41" t="s">
        <v>71</v>
      </c>
      <c r="D277" s="26">
        <f>'[1]r3'!F276</f>
        <v>70497110</v>
      </c>
      <c r="E277" s="26">
        <v>607705</v>
      </c>
      <c r="F277" s="26">
        <f>D277+E277</f>
        <v>71104815</v>
      </c>
    </row>
    <row r="278" spans="1:6" ht="12.75">
      <c r="A278" s="40" t="s">
        <v>678</v>
      </c>
      <c r="B278" s="23" t="s">
        <v>679</v>
      </c>
      <c r="C278" s="41" t="s">
        <v>113</v>
      </c>
      <c r="D278" s="25"/>
      <c r="E278" s="25"/>
      <c r="F278" s="25"/>
    </row>
    <row r="279" spans="1:6" ht="12.75">
      <c r="A279" s="40" t="s">
        <v>680</v>
      </c>
      <c r="B279" s="23" t="s">
        <v>681</v>
      </c>
      <c r="C279" s="41" t="s">
        <v>116</v>
      </c>
      <c r="D279" s="25"/>
      <c r="E279" s="25"/>
      <c r="F279" s="25"/>
    </row>
    <row r="280" spans="1:6" ht="12.75">
      <c r="A280" s="43" t="s">
        <v>453</v>
      </c>
      <c r="B280" s="23" t="s">
        <v>682</v>
      </c>
      <c r="C280" s="41" t="s">
        <v>302</v>
      </c>
      <c r="D280" s="26"/>
      <c r="E280" s="26"/>
      <c r="F280" s="26"/>
    </row>
    <row r="281" spans="1:6" ht="12.75">
      <c r="A281" s="40" t="s">
        <v>683</v>
      </c>
      <c r="B281" s="23" t="s">
        <v>684</v>
      </c>
      <c r="C281" s="41" t="s">
        <v>125</v>
      </c>
      <c r="D281" s="25">
        <f>D282</f>
        <v>67620774</v>
      </c>
      <c r="E281" s="25">
        <f>E282</f>
        <v>0</v>
      </c>
      <c r="F281" s="25">
        <f>F282</f>
        <v>67620774</v>
      </c>
    </row>
    <row r="282" spans="1:6" ht="12.75">
      <c r="A282" s="40" t="s">
        <v>685</v>
      </c>
      <c r="B282" s="23" t="s">
        <v>686</v>
      </c>
      <c r="C282" s="41" t="s">
        <v>131</v>
      </c>
      <c r="D282" s="25">
        <f>SUM(D283:D292)</f>
        <v>67620774</v>
      </c>
      <c r="E282" s="25">
        <f>SUM(E283:E292)</f>
        <v>0</v>
      </c>
      <c r="F282" s="25">
        <f>SUM(F283:F292)</f>
        <v>67620774</v>
      </c>
    </row>
    <row r="283" spans="1:6" ht="12.75">
      <c r="A283" s="43" t="s">
        <v>687</v>
      </c>
      <c r="B283" s="23" t="s">
        <v>688</v>
      </c>
      <c r="C283" s="41" t="s">
        <v>319</v>
      </c>
      <c r="D283" s="26">
        <f>'[1]r3'!F282</f>
        <v>9000000</v>
      </c>
      <c r="E283" s="26"/>
      <c r="F283" s="26">
        <f>D283+E283</f>
        <v>9000000</v>
      </c>
    </row>
    <row r="284" spans="1:6" ht="12.75">
      <c r="A284" s="43" t="s">
        <v>689</v>
      </c>
      <c r="B284" s="23" t="s">
        <v>690</v>
      </c>
      <c r="C284" s="41" t="s">
        <v>322</v>
      </c>
      <c r="D284" s="26">
        <f>'[1]r3'!F283</f>
        <v>55500774</v>
      </c>
      <c r="E284" s="26"/>
      <c r="F284" s="26">
        <f>D284+E284</f>
        <v>55500774</v>
      </c>
    </row>
    <row r="285" spans="1:6" ht="12.75">
      <c r="A285" s="43" t="s">
        <v>691</v>
      </c>
      <c r="B285" s="23" t="s">
        <v>692</v>
      </c>
      <c r="C285" s="41" t="s">
        <v>325</v>
      </c>
      <c r="D285" s="26"/>
      <c r="E285" s="26"/>
      <c r="F285" s="26"/>
    </row>
    <row r="286" spans="1:6" ht="12.75">
      <c r="A286" s="43" t="s">
        <v>541</v>
      </c>
      <c r="B286" s="23" t="s">
        <v>693</v>
      </c>
      <c r="C286" s="41" t="s">
        <v>337</v>
      </c>
      <c r="D286" s="26"/>
      <c r="E286" s="26"/>
      <c r="F286" s="26"/>
    </row>
    <row r="287" spans="1:6" ht="12.75">
      <c r="A287" s="43" t="s">
        <v>694</v>
      </c>
      <c r="B287" s="23" t="s">
        <v>695</v>
      </c>
      <c r="C287" s="41" t="s">
        <v>340</v>
      </c>
      <c r="D287" s="26"/>
      <c r="E287" s="26"/>
      <c r="F287" s="26"/>
    </row>
    <row r="288" spans="1:6" ht="12.75">
      <c r="A288" s="43" t="s">
        <v>696</v>
      </c>
      <c r="B288" s="23" t="s">
        <v>697</v>
      </c>
      <c r="C288" s="41" t="s">
        <v>349</v>
      </c>
      <c r="D288" s="26">
        <f>'[1]r3'!F287</f>
        <v>3120000</v>
      </c>
      <c r="E288" s="26"/>
      <c r="F288" s="26">
        <f>D288+E288</f>
        <v>3120000</v>
      </c>
    </row>
    <row r="289" spans="1:6" ht="12.75">
      <c r="A289" s="43" t="s">
        <v>543</v>
      </c>
      <c r="B289" s="23" t="s">
        <v>698</v>
      </c>
      <c r="C289" s="41" t="s">
        <v>355</v>
      </c>
      <c r="D289" s="26"/>
      <c r="E289" s="26"/>
      <c r="F289" s="26">
        <f>D289+E289</f>
        <v>0</v>
      </c>
    </row>
    <row r="290" spans="1:6" ht="12.75">
      <c r="A290" s="43" t="s">
        <v>699</v>
      </c>
      <c r="B290" s="23" t="s">
        <v>700</v>
      </c>
      <c r="C290" s="41" t="s">
        <v>358</v>
      </c>
      <c r="D290" s="26"/>
      <c r="E290" s="26"/>
      <c r="F290" s="26"/>
    </row>
    <row r="291" spans="1:6" ht="12.75">
      <c r="A291" s="43" t="s">
        <v>701</v>
      </c>
      <c r="B291" s="23" t="s">
        <v>702</v>
      </c>
      <c r="C291" s="41" t="s">
        <v>361</v>
      </c>
      <c r="D291" s="26"/>
      <c r="E291" s="26"/>
      <c r="F291" s="26"/>
    </row>
    <row r="292" spans="1:6" ht="12.75">
      <c r="A292" s="43" t="s">
        <v>703</v>
      </c>
      <c r="B292" s="23" t="s">
        <v>704</v>
      </c>
      <c r="C292" s="41" t="s">
        <v>364</v>
      </c>
      <c r="D292" s="26"/>
      <c r="E292" s="26"/>
      <c r="F292" s="26"/>
    </row>
    <row r="293" spans="1:6" ht="12.75">
      <c r="A293" s="44" t="s">
        <v>705</v>
      </c>
      <c r="B293" s="23" t="s">
        <v>706</v>
      </c>
      <c r="C293" s="41" t="s">
        <v>217</v>
      </c>
      <c r="D293" s="25">
        <f>D294</f>
        <v>6510000</v>
      </c>
      <c r="E293" s="25">
        <f>E294</f>
        <v>0</v>
      </c>
      <c r="F293" s="25">
        <f>F294</f>
        <v>6510000</v>
      </c>
    </row>
    <row r="294" spans="1:6" ht="12.75">
      <c r="A294" s="40" t="s">
        <v>707</v>
      </c>
      <c r="B294" s="23" t="s">
        <v>708</v>
      </c>
      <c r="C294" s="41" t="s">
        <v>220</v>
      </c>
      <c r="D294" s="25">
        <f>D295+D296</f>
        <v>6510000</v>
      </c>
      <c r="E294" s="25">
        <f>E295+E296</f>
        <v>0</v>
      </c>
      <c r="F294" s="25">
        <f>F295+F296</f>
        <v>6510000</v>
      </c>
    </row>
    <row r="295" spans="1:6" ht="12.75">
      <c r="A295" s="43" t="s">
        <v>549</v>
      </c>
      <c r="B295" s="23" t="s">
        <v>709</v>
      </c>
      <c r="C295" s="41" t="s">
        <v>226</v>
      </c>
      <c r="D295" s="26">
        <f>'[1]r3'!F294</f>
        <v>6510000</v>
      </c>
      <c r="E295" s="26"/>
      <c r="F295" s="26">
        <f>D295+E295</f>
        <v>6510000</v>
      </c>
    </row>
    <row r="296" spans="1:6" ht="12.75">
      <c r="A296" s="43" t="s">
        <v>551</v>
      </c>
      <c r="B296" s="23" t="s">
        <v>710</v>
      </c>
      <c r="C296" s="41" t="s">
        <v>241</v>
      </c>
      <c r="D296" s="26"/>
      <c r="E296" s="26"/>
      <c r="F296" s="26"/>
    </row>
    <row r="297" spans="1:6" ht="12.75">
      <c r="A297" s="45" t="s">
        <v>463</v>
      </c>
      <c r="B297" s="23"/>
      <c r="C297" s="41"/>
      <c r="D297" s="26"/>
      <c r="E297" s="26"/>
      <c r="F297" s="26"/>
    </row>
    <row r="298" spans="1:6" ht="12.75">
      <c r="A298" s="34" t="s">
        <v>711</v>
      </c>
      <c r="B298" s="23" t="s">
        <v>712</v>
      </c>
      <c r="C298" s="24" t="s">
        <v>713</v>
      </c>
      <c r="D298" s="26"/>
      <c r="E298" s="26"/>
      <c r="F298" s="26"/>
    </row>
    <row r="299" spans="1:6" ht="12.75">
      <c r="A299" s="34" t="s">
        <v>714</v>
      </c>
      <c r="B299" s="23" t="s">
        <v>715</v>
      </c>
      <c r="C299" s="24" t="s">
        <v>716</v>
      </c>
      <c r="D299" s="26"/>
      <c r="E299" s="26"/>
      <c r="F299" s="26"/>
    </row>
    <row r="300" spans="1:6" ht="12.75">
      <c r="A300" s="34" t="s">
        <v>717</v>
      </c>
      <c r="B300" s="23" t="s">
        <v>718</v>
      </c>
      <c r="C300" s="24" t="s">
        <v>719</v>
      </c>
      <c r="D300" s="26"/>
      <c r="E300" s="26"/>
      <c r="F300" s="26"/>
    </row>
    <row r="301" spans="1:6" ht="12.75">
      <c r="A301" s="34" t="s">
        <v>720</v>
      </c>
      <c r="B301" s="23" t="s">
        <v>721</v>
      </c>
      <c r="C301" s="24" t="s">
        <v>722</v>
      </c>
      <c r="D301" s="26"/>
      <c r="E301" s="26"/>
      <c r="F301" s="26"/>
    </row>
    <row r="302" spans="1:6" ht="12.75">
      <c r="A302" s="34" t="s">
        <v>723</v>
      </c>
      <c r="B302" s="23" t="s">
        <v>724</v>
      </c>
      <c r="C302" s="24" t="s">
        <v>725</v>
      </c>
      <c r="D302" s="26"/>
      <c r="E302" s="26"/>
      <c r="F302" s="26"/>
    </row>
    <row r="303" spans="1:6" ht="12.75">
      <c r="A303" s="34" t="s">
        <v>726</v>
      </c>
      <c r="B303" s="23" t="s">
        <v>727</v>
      </c>
      <c r="C303" s="24" t="s">
        <v>728</v>
      </c>
      <c r="D303" s="26"/>
      <c r="E303" s="26"/>
      <c r="F303" s="26"/>
    </row>
    <row r="304" spans="1:6" ht="12.75">
      <c r="A304" s="34" t="s">
        <v>729</v>
      </c>
      <c r="B304" s="23" t="s">
        <v>730</v>
      </c>
      <c r="C304" s="24" t="s">
        <v>731</v>
      </c>
      <c r="D304" s="26"/>
      <c r="E304" s="26"/>
      <c r="F304" s="26"/>
    </row>
    <row r="305" spans="1:6" ht="12.75">
      <c r="A305" s="34" t="s">
        <v>732</v>
      </c>
      <c r="B305" s="23" t="s">
        <v>733</v>
      </c>
      <c r="C305" s="24" t="s">
        <v>734</v>
      </c>
      <c r="D305" s="26"/>
      <c r="E305" s="26"/>
      <c r="F305" s="26"/>
    </row>
    <row r="306" spans="1:6" ht="12.75">
      <c r="A306" s="34" t="s">
        <v>735</v>
      </c>
      <c r="B306" s="23" t="s">
        <v>736</v>
      </c>
      <c r="C306" s="24" t="s">
        <v>737</v>
      </c>
      <c r="D306" s="26"/>
      <c r="E306" s="26"/>
      <c r="F306" s="26"/>
    </row>
    <row r="307" spans="1:6" ht="12.75">
      <c r="A307" s="34" t="s">
        <v>738</v>
      </c>
      <c r="B307" s="23" t="s">
        <v>739</v>
      </c>
      <c r="C307" s="24" t="s">
        <v>740</v>
      </c>
      <c r="D307" s="26"/>
      <c r="E307" s="26"/>
      <c r="F307" s="26"/>
    </row>
    <row r="308" spans="1:6" ht="12.75">
      <c r="A308" s="34" t="s">
        <v>741</v>
      </c>
      <c r="B308" s="23" t="s">
        <v>742</v>
      </c>
      <c r="C308" s="24" t="s">
        <v>743</v>
      </c>
      <c r="D308" s="26">
        <f>'[1]r3'!F307</f>
        <v>96930288</v>
      </c>
      <c r="E308" s="26"/>
      <c r="F308" s="26">
        <f>D308+E308</f>
        <v>96930288</v>
      </c>
    </row>
    <row r="309" spans="1:6" ht="12.75">
      <c r="A309" s="34" t="s">
        <v>744</v>
      </c>
      <c r="B309" s="23" t="s">
        <v>745</v>
      </c>
      <c r="C309" s="24" t="s">
        <v>746</v>
      </c>
      <c r="D309" s="26">
        <f>'[1]r3'!F308</f>
        <v>126374255</v>
      </c>
      <c r="E309" s="26"/>
      <c r="F309" s="26">
        <f>D309+E309</f>
        <v>126374255</v>
      </c>
    </row>
    <row r="310" spans="1:6" ht="12.75">
      <c r="A310" s="34" t="s">
        <v>747</v>
      </c>
      <c r="B310" s="23" t="s">
        <v>748</v>
      </c>
      <c r="C310" s="24" t="s">
        <v>749</v>
      </c>
      <c r="D310" s="26"/>
      <c r="E310" s="26"/>
      <c r="F310" s="26"/>
    </row>
    <row r="311" spans="1:6" ht="12.75">
      <c r="A311" s="34" t="s">
        <v>696</v>
      </c>
      <c r="B311" s="23" t="s">
        <v>750</v>
      </c>
      <c r="C311" s="24" t="s">
        <v>751</v>
      </c>
      <c r="D311" s="26"/>
      <c r="E311" s="26"/>
      <c r="F311" s="26"/>
    </row>
    <row r="312" spans="1:6" ht="12.75">
      <c r="A312" s="34" t="s">
        <v>752</v>
      </c>
      <c r="B312" s="23" t="s">
        <v>753</v>
      </c>
      <c r="C312" s="24" t="s">
        <v>754</v>
      </c>
      <c r="D312" s="26"/>
      <c r="E312" s="26"/>
      <c r="F312" s="26"/>
    </row>
    <row r="313" spans="1:6" ht="25.5">
      <c r="A313" s="28" t="s">
        <v>755</v>
      </c>
      <c r="B313" s="23" t="s">
        <v>756</v>
      </c>
      <c r="C313" s="19" t="s">
        <v>757</v>
      </c>
      <c r="D313" s="20">
        <f>D314</f>
        <v>23338000</v>
      </c>
      <c r="E313" s="20">
        <f>E314</f>
        <v>0</v>
      </c>
      <c r="F313" s="20">
        <f>F314</f>
        <v>23338000</v>
      </c>
    </row>
    <row r="314" spans="1:6" ht="12.75">
      <c r="A314" s="27" t="s">
        <v>758</v>
      </c>
      <c r="B314" s="23" t="s">
        <v>759</v>
      </c>
      <c r="C314" s="24" t="s">
        <v>760</v>
      </c>
      <c r="D314" s="25">
        <f>SUM(D332:D343)</f>
        <v>23338000</v>
      </c>
      <c r="E314" s="25">
        <f>SUM(E332:E343)</f>
        <v>0</v>
      </c>
      <c r="F314" s="25">
        <f>SUM(F332:F343)</f>
        <v>23338000</v>
      </c>
    </row>
    <row r="315" spans="1:6" ht="12.75">
      <c r="A315" s="27" t="s">
        <v>761</v>
      </c>
      <c r="B315" s="23" t="s">
        <v>762</v>
      </c>
      <c r="C315" s="24" t="s">
        <v>14</v>
      </c>
      <c r="D315" s="25"/>
      <c r="E315" s="25">
        <f>SUM(E316:E318,E322)</f>
        <v>0</v>
      </c>
      <c r="F315" s="25">
        <f>SUM(F316:F318,F322)</f>
        <v>0</v>
      </c>
    </row>
    <row r="316" spans="1:6" ht="12.75">
      <c r="A316" s="34" t="s">
        <v>526</v>
      </c>
      <c r="B316" s="23" t="s">
        <v>763</v>
      </c>
      <c r="C316" s="24" t="s">
        <v>17</v>
      </c>
      <c r="D316" s="26"/>
      <c r="E316" s="26"/>
      <c r="F316" s="26"/>
    </row>
    <row r="317" spans="1:6" ht="12.75">
      <c r="A317" s="34" t="s">
        <v>580</v>
      </c>
      <c r="B317" s="23" t="s">
        <v>764</v>
      </c>
      <c r="C317" s="24" t="s">
        <v>71</v>
      </c>
      <c r="D317" s="26"/>
      <c r="E317" s="26"/>
      <c r="F317" s="26"/>
    </row>
    <row r="318" spans="1:6" ht="12.75">
      <c r="A318" s="34" t="s">
        <v>765</v>
      </c>
      <c r="B318" s="23" t="s">
        <v>766</v>
      </c>
      <c r="C318" s="24" t="s">
        <v>113</v>
      </c>
      <c r="D318" s="25"/>
      <c r="E318" s="25"/>
      <c r="F318" s="25"/>
    </row>
    <row r="319" spans="1:6" ht="12.75">
      <c r="A319" s="34" t="s">
        <v>767</v>
      </c>
      <c r="B319" s="23" t="s">
        <v>768</v>
      </c>
      <c r="C319" s="24" t="s">
        <v>116</v>
      </c>
      <c r="D319" s="26"/>
      <c r="E319" s="26"/>
      <c r="F319" s="26"/>
    </row>
    <row r="320" spans="1:6" ht="12.75">
      <c r="A320" s="35" t="s">
        <v>453</v>
      </c>
      <c r="B320" s="23" t="s">
        <v>769</v>
      </c>
      <c r="C320" s="24" t="s">
        <v>302</v>
      </c>
      <c r="D320" s="26"/>
      <c r="E320" s="26"/>
      <c r="F320" s="26"/>
    </row>
    <row r="321" spans="1:6" ht="12.75">
      <c r="A321" s="35" t="s">
        <v>770</v>
      </c>
      <c r="B321" s="23" t="s">
        <v>771</v>
      </c>
      <c r="C321" s="24" t="s">
        <v>305</v>
      </c>
      <c r="D321" s="26"/>
      <c r="E321" s="26"/>
      <c r="F321" s="26"/>
    </row>
    <row r="322" spans="1:6" ht="12.75">
      <c r="A322" s="34" t="s">
        <v>772</v>
      </c>
      <c r="B322" s="23" t="s">
        <v>773</v>
      </c>
      <c r="C322" s="24" t="s">
        <v>125</v>
      </c>
      <c r="D322" s="26"/>
      <c r="E322" s="26">
        <f>E323</f>
        <v>0</v>
      </c>
      <c r="F322" s="26">
        <f>F323</f>
        <v>0</v>
      </c>
    </row>
    <row r="323" spans="1:6" ht="12.75">
      <c r="A323" s="34" t="s">
        <v>774</v>
      </c>
      <c r="B323" s="23" t="s">
        <v>775</v>
      </c>
      <c r="C323" s="24" t="s">
        <v>131</v>
      </c>
      <c r="D323" s="26"/>
      <c r="E323" s="26">
        <f>E324+E325</f>
        <v>0</v>
      </c>
      <c r="F323" s="26">
        <f>F324+F325</f>
        <v>0</v>
      </c>
    </row>
    <row r="324" spans="1:6" ht="38.25">
      <c r="A324" s="35" t="s">
        <v>776</v>
      </c>
      <c r="B324" s="23" t="s">
        <v>777</v>
      </c>
      <c r="C324" s="24" t="s">
        <v>328</v>
      </c>
      <c r="D324" s="26"/>
      <c r="E324" s="26"/>
      <c r="F324" s="26"/>
    </row>
    <row r="325" spans="1:6" ht="12.75">
      <c r="A325" s="35" t="s">
        <v>543</v>
      </c>
      <c r="B325" s="23" t="s">
        <v>778</v>
      </c>
      <c r="C325" s="24" t="s">
        <v>355</v>
      </c>
      <c r="D325" s="26"/>
      <c r="E325" s="26"/>
      <c r="F325" s="26"/>
    </row>
    <row r="326" spans="1:6" ht="12.75">
      <c r="A326" s="27" t="s">
        <v>779</v>
      </c>
      <c r="B326" s="23" t="s">
        <v>780</v>
      </c>
      <c r="C326" s="24" t="s">
        <v>217</v>
      </c>
      <c r="D326" s="25">
        <f>D327</f>
        <v>23338000</v>
      </c>
      <c r="E326" s="25">
        <f>E327</f>
        <v>0</v>
      </c>
      <c r="F326" s="25">
        <f>F327</f>
        <v>23338000</v>
      </c>
    </row>
    <row r="327" spans="1:6" ht="12.75">
      <c r="A327" s="34" t="s">
        <v>781</v>
      </c>
      <c r="B327" s="23" t="s">
        <v>782</v>
      </c>
      <c r="C327" s="24" t="s">
        <v>220</v>
      </c>
      <c r="D327" s="25">
        <f>D328+D329+D330</f>
        <v>23338000</v>
      </c>
      <c r="E327" s="25">
        <f>E328+E329+E330</f>
        <v>0</v>
      </c>
      <c r="F327" s="25">
        <f>F328+F329+F330</f>
        <v>23338000</v>
      </c>
    </row>
    <row r="328" spans="1:6" ht="12.75">
      <c r="A328" s="35" t="s">
        <v>783</v>
      </c>
      <c r="B328" s="23" t="s">
        <v>784</v>
      </c>
      <c r="C328" s="24" t="s">
        <v>226</v>
      </c>
      <c r="D328" s="26">
        <f>'[1]r3'!F327</f>
        <v>18688000</v>
      </c>
      <c r="E328" s="26"/>
      <c r="F328" s="26">
        <f>D328+E328</f>
        <v>18688000</v>
      </c>
    </row>
    <row r="329" spans="1:6" ht="25.5">
      <c r="A329" s="35" t="s">
        <v>785</v>
      </c>
      <c r="B329" s="23" t="s">
        <v>786</v>
      </c>
      <c r="C329" s="24" t="s">
        <v>229</v>
      </c>
      <c r="D329" s="26">
        <f>'[1]r3'!F328</f>
        <v>4650000</v>
      </c>
      <c r="E329" s="26"/>
      <c r="F329" s="26">
        <f>D329+E329</f>
        <v>4650000</v>
      </c>
    </row>
    <row r="330" spans="1:6" ht="12.75">
      <c r="A330" s="35" t="s">
        <v>551</v>
      </c>
      <c r="B330" s="23" t="s">
        <v>787</v>
      </c>
      <c r="C330" s="24" t="s">
        <v>241</v>
      </c>
      <c r="D330" s="26"/>
      <c r="E330" s="26"/>
      <c r="F330" s="26"/>
    </row>
    <row r="331" spans="1:6" ht="12.75">
      <c r="A331" s="37" t="s">
        <v>463</v>
      </c>
      <c r="B331" s="23"/>
      <c r="C331" s="24"/>
      <c r="D331" s="26"/>
      <c r="E331" s="26"/>
      <c r="F331" s="26"/>
    </row>
    <row r="332" spans="1:6" ht="12.75">
      <c r="A332" s="34" t="s">
        <v>788</v>
      </c>
      <c r="B332" s="23" t="s">
        <v>789</v>
      </c>
      <c r="C332" s="24" t="s">
        <v>790</v>
      </c>
      <c r="D332" s="26"/>
      <c r="E332" s="26"/>
      <c r="F332" s="26"/>
    </row>
    <row r="333" spans="1:6" ht="12.75">
      <c r="A333" s="34" t="s">
        <v>791</v>
      </c>
      <c r="B333" s="23" t="s">
        <v>792</v>
      </c>
      <c r="C333" s="24" t="s">
        <v>793</v>
      </c>
      <c r="D333" s="26"/>
      <c r="E333" s="26"/>
      <c r="F333" s="26"/>
    </row>
    <row r="334" spans="1:6" ht="12.75">
      <c r="A334" s="34" t="s">
        <v>794</v>
      </c>
      <c r="B334" s="23" t="s">
        <v>795</v>
      </c>
      <c r="C334" s="24" t="s">
        <v>796</v>
      </c>
      <c r="D334" s="26">
        <f>'[1]r3'!F333</f>
        <v>400000</v>
      </c>
      <c r="E334" s="26"/>
      <c r="F334" s="26">
        <f>D334+E334</f>
        <v>400000</v>
      </c>
    </row>
    <row r="335" spans="1:6" ht="12.75">
      <c r="A335" s="34" t="s">
        <v>797</v>
      </c>
      <c r="B335" s="23" t="s">
        <v>798</v>
      </c>
      <c r="C335" s="24" t="s">
        <v>799</v>
      </c>
      <c r="D335" s="26"/>
      <c r="E335" s="26"/>
      <c r="F335" s="26"/>
    </row>
    <row r="336" spans="1:6" ht="12.75">
      <c r="A336" s="34" t="s">
        <v>800</v>
      </c>
      <c r="B336" s="23" t="s">
        <v>801</v>
      </c>
      <c r="C336" s="24" t="s">
        <v>802</v>
      </c>
      <c r="D336" s="26"/>
      <c r="E336" s="26"/>
      <c r="F336" s="26"/>
    </row>
    <row r="337" spans="1:6" ht="25.5">
      <c r="A337" s="34" t="s">
        <v>803</v>
      </c>
      <c r="B337" s="23" t="s">
        <v>804</v>
      </c>
      <c r="C337" s="24" t="s">
        <v>805</v>
      </c>
      <c r="D337" s="26">
        <f>'[1]r3'!F336</f>
        <v>18430000</v>
      </c>
      <c r="E337" s="26"/>
      <c r="F337" s="26">
        <f>D337+E337</f>
        <v>18430000</v>
      </c>
    </row>
    <row r="338" spans="1:6" ht="12.75">
      <c r="A338" s="34" t="s">
        <v>806</v>
      </c>
      <c r="B338" s="23" t="s">
        <v>807</v>
      </c>
      <c r="C338" s="24" t="s">
        <v>808</v>
      </c>
      <c r="D338" s="26"/>
      <c r="E338" s="26"/>
      <c r="F338" s="26"/>
    </row>
    <row r="339" spans="1:6" ht="12.75">
      <c r="A339" s="34" t="s">
        <v>809</v>
      </c>
      <c r="B339" s="23" t="s">
        <v>810</v>
      </c>
      <c r="C339" s="24" t="s">
        <v>811</v>
      </c>
      <c r="D339" s="26"/>
      <c r="E339" s="26"/>
      <c r="F339" s="26"/>
    </row>
    <row r="340" spans="1:6" ht="12.75">
      <c r="A340" s="34" t="s">
        <v>812</v>
      </c>
      <c r="B340" s="23" t="s">
        <v>813</v>
      </c>
      <c r="C340" s="24" t="s">
        <v>814</v>
      </c>
      <c r="D340" s="26"/>
      <c r="E340" s="26"/>
      <c r="F340" s="26"/>
    </row>
    <row r="341" spans="1:6" ht="12.75">
      <c r="A341" s="34" t="s">
        <v>815</v>
      </c>
      <c r="B341" s="23" t="s">
        <v>816</v>
      </c>
      <c r="C341" s="24" t="s">
        <v>817</v>
      </c>
      <c r="D341" s="26"/>
      <c r="E341" s="26"/>
      <c r="F341" s="26"/>
    </row>
    <row r="342" spans="1:6" ht="12.75">
      <c r="A342" s="34" t="s">
        <v>818</v>
      </c>
      <c r="B342" s="23" t="s">
        <v>819</v>
      </c>
      <c r="C342" s="24" t="s">
        <v>820</v>
      </c>
      <c r="D342" s="26"/>
      <c r="E342" s="26"/>
      <c r="F342" s="26"/>
    </row>
    <row r="343" spans="1:6" ht="12.75">
      <c r="A343" s="34" t="s">
        <v>821</v>
      </c>
      <c r="B343" s="23" t="s">
        <v>822</v>
      </c>
      <c r="C343" s="24" t="s">
        <v>823</v>
      </c>
      <c r="D343" s="26">
        <f>'[1]r3'!F342</f>
        <v>4508000</v>
      </c>
      <c r="E343" s="26"/>
      <c r="F343" s="26">
        <f>D343+E343</f>
        <v>4508000</v>
      </c>
    </row>
    <row r="344" spans="1:6" ht="12.75">
      <c r="A344" s="28" t="s">
        <v>824</v>
      </c>
      <c r="B344" s="23" t="s">
        <v>825</v>
      </c>
      <c r="C344" s="19"/>
      <c r="D344" s="20">
        <f aca="true" t="shared" si="11" ref="D344:F345">D362+D375+D397</f>
        <v>134028385</v>
      </c>
      <c r="E344" s="20">
        <f t="shared" si="11"/>
        <v>14107405</v>
      </c>
      <c r="F344" s="20">
        <f t="shared" si="11"/>
        <v>148135790</v>
      </c>
    </row>
    <row r="345" spans="1:6" ht="12.75">
      <c r="A345" s="27" t="s">
        <v>826</v>
      </c>
      <c r="B345" s="23" t="s">
        <v>827</v>
      </c>
      <c r="C345" s="24" t="s">
        <v>14</v>
      </c>
      <c r="D345" s="25">
        <f t="shared" si="11"/>
        <v>119828327</v>
      </c>
      <c r="E345" s="25">
        <f t="shared" si="11"/>
        <v>14000000</v>
      </c>
      <c r="F345" s="25">
        <f t="shared" si="11"/>
        <v>133828327</v>
      </c>
    </row>
    <row r="346" spans="1:6" ht="12.75">
      <c r="A346" s="34" t="s">
        <v>828</v>
      </c>
      <c r="B346" s="23" t="s">
        <v>829</v>
      </c>
      <c r="C346" s="24" t="s">
        <v>17</v>
      </c>
      <c r="D346" s="25"/>
      <c r="E346" s="25"/>
      <c r="F346" s="25"/>
    </row>
    <row r="347" spans="1:6" ht="12.75">
      <c r="A347" s="34" t="s">
        <v>830</v>
      </c>
      <c r="B347" s="23" t="s">
        <v>831</v>
      </c>
      <c r="C347" s="24" t="s">
        <v>71</v>
      </c>
      <c r="D347" s="25">
        <f>D365+D378+D399</f>
        <v>97823750</v>
      </c>
      <c r="E347" s="25">
        <f>E365+E378+E399</f>
        <v>14000000</v>
      </c>
      <c r="F347" s="25">
        <f>F365+F378+F399</f>
        <v>111823750</v>
      </c>
    </row>
    <row r="348" spans="1:6" s="46" customFormat="1" ht="12.75">
      <c r="A348" s="34" t="s">
        <v>832</v>
      </c>
      <c r="B348" s="23" t="s">
        <v>833</v>
      </c>
      <c r="C348" s="24" t="s">
        <v>113</v>
      </c>
      <c r="D348" s="25"/>
      <c r="E348" s="25"/>
      <c r="F348" s="25"/>
    </row>
    <row r="349" spans="1:6" ht="12.75">
      <c r="A349" s="34" t="s">
        <v>834</v>
      </c>
      <c r="B349" s="23" t="s">
        <v>835</v>
      </c>
      <c r="C349" s="24" t="s">
        <v>116</v>
      </c>
      <c r="D349" s="25"/>
      <c r="E349" s="25"/>
      <c r="F349" s="25"/>
    </row>
    <row r="350" spans="1:6" ht="12.75">
      <c r="A350" s="35" t="s">
        <v>836</v>
      </c>
      <c r="B350" s="23" t="s">
        <v>837</v>
      </c>
      <c r="C350" s="24" t="s">
        <v>838</v>
      </c>
      <c r="D350" s="25"/>
      <c r="E350" s="25"/>
      <c r="F350" s="25"/>
    </row>
    <row r="351" spans="1:6" ht="12.75">
      <c r="A351" s="35" t="s">
        <v>839</v>
      </c>
      <c r="B351" s="23" t="s">
        <v>840</v>
      </c>
      <c r="C351" s="24" t="s">
        <v>305</v>
      </c>
      <c r="D351" s="25"/>
      <c r="E351" s="25"/>
      <c r="F351" s="25"/>
    </row>
    <row r="352" spans="1:6" ht="12.75">
      <c r="A352" s="34" t="s">
        <v>841</v>
      </c>
      <c r="B352" s="23" t="s">
        <v>842</v>
      </c>
      <c r="C352" s="24" t="s">
        <v>125</v>
      </c>
      <c r="D352" s="25">
        <f aca="true" t="shared" si="12" ref="D352:F353">D383+D400</f>
        <v>17325171</v>
      </c>
      <c r="E352" s="25">
        <f t="shared" si="12"/>
        <v>0</v>
      </c>
      <c r="F352" s="25">
        <f t="shared" si="12"/>
        <v>17325171</v>
      </c>
    </row>
    <row r="353" spans="1:6" ht="12.75">
      <c r="A353" s="34" t="s">
        <v>843</v>
      </c>
      <c r="B353" s="23" t="s">
        <v>844</v>
      </c>
      <c r="C353" s="24" t="s">
        <v>131</v>
      </c>
      <c r="D353" s="25">
        <f t="shared" si="12"/>
        <v>17325171</v>
      </c>
      <c r="E353" s="25">
        <f t="shared" si="12"/>
        <v>0</v>
      </c>
      <c r="F353" s="25">
        <f t="shared" si="12"/>
        <v>17325171</v>
      </c>
    </row>
    <row r="354" spans="1:6" ht="38.25">
      <c r="A354" s="35" t="s">
        <v>845</v>
      </c>
      <c r="B354" s="23" t="s">
        <v>846</v>
      </c>
      <c r="C354" s="47" t="s">
        <v>328</v>
      </c>
      <c r="D354" s="48"/>
      <c r="E354" s="48"/>
      <c r="F354" s="48"/>
    </row>
    <row r="355" spans="1:6" ht="12.75">
      <c r="A355" s="35" t="s">
        <v>847</v>
      </c>
      <c r="B355" s="23" t="s">
        <v>848</v>
      </c>
      <c r="C355" s="24" t="s">
        <v>331</v>
      </c>
      <c r="D355" s="25"/>
      <c r="E355" s="25"/>
      <c r="F355" s="25"/>
    </row>
    <row r="356" spans="1:6" ht="12.75">
      <c r="A356" s="35" t="s">
        <v>849</v>
      </c>
      <c r="B356" s="23" t="s">
        <v>850</v>
      </c>
      <c r="C356" s="24" t="s">
        <v>355</v>
      </c>
      <c r="D356" s="25">
        <f>D386+D403</f>
        <v>17325171</v>
      </c>
      <c r="E356" s="25">
        <f>E386+E403</f>
        <v>0</v>
      </c>
      <c r="F356" s="25">
        <f>F386+F403</f>
        <v>17325171</v>
      </c>
    </row>
    <row r="357" spans="1:6" ht="12.75">
      <c r="A357" s="27" t="s">
        <v>851</v>
      </c>
      <c r="B357" s="23" t="s">
        <v>852</v>
      </c>
      <c r="C357" s="24" t="s">
        <v>217</v>
      </c>
      <c r="D357" s="25">
        <f aca="true" t="shared" si="13" ref="D357:F358">D366+D387+D404</f>
        <v>14200058</v>
      </c>
      <c r="E357" s="25">
        <f t="shared" si="13"/>
        <v>107405</v>
      </c>
      <c r="F357" s="25">
        <f t="shared" si="13"/>
        <v>14307463</v>
      </c>
    </row>
    <row r="358" spans="1:6" ht="12.75">
      <c r="A358" s="34" t="s">
        <v>853</v>
      </c>
      <c r="B358" s="23" t="s">
        <v>854</v>
      </c>
      <c r="C358" s="24" t="s">
        <v>220</v>
      </c>
      <c r="D358" s="25">
        <f t="shared" si="13"/>
        <v>14200058</v>
      </c>
      <c r="E358" s="25">
        <f t="shared" si="13"/>
        <v>107405</v>
      </c>
      <c r="F358" s="25">
        <f t="shared" si="13"/>
        <v>14307463</v>
      </c>
    </row>
    <row r="359" spans="1:6" ht="12.75">
      <c r="A359" s="35" t="s">
        <v>855</v>
      </c>
      <c r="B359" s="23" t="s">
        <v>856</v>
      </c>
      <c r="C359" s="24" t="s">
        <v>226</v>
      </c>
      <c r="D359" s="25"/>
      <c r="E359" s="25"/>
      <c r="F359" s="25"/>
    </row>
    <row r="360" spans="1:6" ht="25.5">
      <c r="A360" s="35" t="s">
        <v>857</v>
      </c>
      <c r="B360" s="23" t="s">
        <v>858</v>
      </c>
      <c r="C360" s="24" t="s">
        <v>229</v>
      </c>
      <c r="D360" s="25">
        <f>D390</f>
        <v>14100058</v>
      </c>
      <c r="E360" s="25">
        <f>E390</f>
        <v>107405</v>
      </c>
      <c r="F360" s="25">
        <f>F390</f>
        <v>14207463</v>
      </c>
    </row>
    <row r="361" spans="1:6" ht="12.75">
      <c r="A361" s="35" t="s">
        <v>859</v>
      </c>
      <c r="B361" s="23" t="s">
        <v>860</v>
      </c>
      <c r="C361" s="24" t="s">
        <v>241</v>
      </c>
      <c r="D361" s="25"/>
      <c r="E361" s="25"/>
      <c r="F361" s="25"/>
    </row>
    <row r="362" spans="1:6" ht="12.75">
      <c r="A362" s="28" t="s">
        <v>861</v>
      </c>
      <c r="B362" s="23" t="s">
        <v>862</v>
      </c>
      <c r="C362" s="19" t="s">
        <v>863</v>
      </c>
      <c r="D362" s="20">
        <f>SUM(D371:D374)</f>
        <v>5604000</v>
      </c>
      <c r="E362" s="20">
        <f>SUM(E371:E374)</f>
        <v>0</v>
      </c>
      <c r="F362" s="20">
        <f>SUM(F371:F374)</f>
        <v>5604000</v>
      </c>
    </row>
    <row r="363" spans="1:6" ht="12.75">
      <c r="A363" s="27" t="s">
        <v>864</v>
      </c>
      <c r="B363" s="23" t="s">
        <v>865</v>
      </c>
      <c r="C363" s="24" t="s">
        <v>14</v>
      </c>
      <c r="D363" s="25">
        <f>D364+D365</f>
        <v>5504000</v>
      </c>
      <c r="E363" s="25">
        <f>E364+E365</f>
        <v>0</v>
      </c>
      <c r="F363" s="25">
        <f>F364+F365</f>
        <v>5504000</v>
      </c>
    </row>
    <row r="364" spans="1:6" ht="12.75">
      <c r="A364" s="34" t="s">
        <v>866</v>
      </c>
      <c r="B364" s="23" t="s">
        <v>867</v>
      </c>
      <c r="C364" s="24" t="s">
        <v>17</v>
      </c>
      <c r="D364" s="26">
        <f>'[1]r3'!F363</f>
        <v>4679406</v>
      </c>
      <c r="E364" s="26"/>
      <c r="F364" s="26">
        <f>D364+E364</f>
        <v>4679406</v>
      </c>
    </row>
    <row r="365" spans="1:6" ht="12.75">
      <c r="A365" s="34" t="s">
        <v>580</v>
      </c>
      <c r="B365" s="23" t="s">
        <v>868</v>
      </c>
      <c r="C365" s="24" t="s">
        <v>71</v>
      </c>
      <c r="D365" s="26">
        <f>'[1]r3'!F364</f>
        <v>824594</v>
      </c>
      <c r="E365" s="26"/>
      <c r="F365" s="26">
        <f>D365+E365</f>
        <v>824594</v>
      </c>
    </row>
    <row r="366" spans="1:6" ht="12.75">
      <c r="A366" s="27" t="s">
        <v>869</v>
      </c>
      <c r="B366" s="23" t="s">
        <v>870</v>
      </c>
      <c r="C366" s="24" t="s">
        <v>217</v>
      </c>
      <c r="D366" s="25">
        <f>D367</f>
        <v>100000</v>
      </c>
      <c r="E366" s="25">
        <f>E367</f>
        <v>0</v>
      </c>
      <c r="F366" s="25">
        <f>F367</f>
        <v>100000</v>
      </c>
    </row>
    <row r="367" spans="1:6" ht="12.75">
      <c r="A367" s="34" t="s">
        <v>871</v>
      </c>
      <c r="B367" s="23" t="s">
        <v>872</v>
      </c>
      <c r="C367" s="24" t="s">
        <v>220</v>
      </c>
      <c r="D367" s="25">
        <f>D368+D369</f>
        <v>100000</v>
      </c>
      <c r="E367" s="25">
        <f>E368+E369</f>
        <v>0</v>
      </c>
      <c r="F367" s="25">
        <f>F368+F369</f>
        <v>100000</v>
      </c>
    </row>
    <row r="368" spans="1:6" ht="12.75">
      <c r="A368" s="35" t="s">
        <v>549</v>
      </c>
      <c r="B368" s="23" t="s">
        <v>873</v>
      </c>
      <c r="C368" s="24" t="s">
        <v>226</v>
      </c>
      <c r="D368" s="26">
        <f>'[1]r3'!F367</f>
        <v>100000</v>
      </c>
      <c r="E368" s="26"/>
      <c r="F368" s="26">
        <f>D368+E368</f>
        <v>100000</v>
      </c>
    </row>
    <row r="369" spans="1:6" ht="12.75">
      <c r="A369" s="35" t="s">
        <v>551</v>
      </c>
      <c r="B369" s="23" t="s">
        <v>874</v>
      </c>
      <c r="C369" s="24" t="s">
        <v>241</v>
      </c>
      <c r="D369" s="26"/>
      <c r="E369" s="26"/>
      <c r="F369" s="26"/>
    </row>
    <row r="370" spans="1:6" ht="12.75">
      <c r="A370" s="37" t="s">
        <v>463</v>
      </c>
      <c r="B370" s="23"/>
      <c r="C370" s="24"/>
      <c r="D370" s="26"/>
      <c r="E370" s="26"/>
      <c r="F370" s="26"/>
    </row>
    <row r="371" spans="1:6" ht="25.5">
      <c r="A371" s="34" t="s">
        <v>875</v>
      </c>
      <c r="B371" s="23" t="s">
        <v>876</v>
      </c>
      <c r="C371" s="24" t="s">
        <v>877</v>
      </c>
      <c r="D371" s="26"/>
      <c r="E371" s="26"/>
      <c r="F371" s="26"/>
    </row>
    <row r="372" spans="1:6" ht="12.75">
      <c r="A372" s="34" t="s">
        <v>878</v>
      </c>
      <c r="B372" s="23" t="s">
        <v>879</v>
      </c>
      <c r="C372" s="24" t="s">
        <v>880</v>
      </c>
      <c r="D372" s="26"/>
      <c r="E372" s="26"/>
      <c r="F372" s="26"/>
    </row>
    <row r="373" spans="1:6" ht="12.75">
      <c r="A373" s="34" t="s">
        <v>881</v>
      </c>
      <c r="B373" s="23" t="s">
        <v>882</v>
      </c>
      <c r="C373" s="24" t="s">
        <v>883</v>
      </c>
      <c r="D373" s="26"/>
      <c r="E373" s="26"/>
      <c r="F373" s="26"/>
    </row>
    <row r="374" spans="1:6" ht="12.75">
      <c r="A374" s="34" t="s">
        <v>884</v>
      </c>
      <c r="B374" s="23" t="s">
        <v>885</v>
      </c>
      <c r="C374" s="24" t="s">
        <v>886</v>
      </c>
      <c r="D374" s="26">
        <f>'[1]r3'!F373</f>
        <v>5604000</v>
      </c>
      <c r="E374" s="26"/>
      <c r="F374" s="26">
        <f>D374+E374</f>
        <v>5604000</v>
      </c>
    </row>
    <row r="375" spans="1:6" ht="12.75">
      <c r="A375" s="28" t="s">
        <v>887</v>
      </c>
      <c r="B375" s="23" t="s">
        <v>888</v>
      </c>
      <c r="C375" s="19" t="s">
        <v>889</v>
      </c>
      <c r="D375" s="20">
        <f>SUM(D393:D396)</f>
        <v>128424385</v>
      </c>
      <c r="E375" s="20">
        <f>SUM(E393:E396)</f>
        <v>14107405</v>
      </c>
      <c r="F375" s="20">
        <f>SUM(F393:F396)</f>
        <v>142531790</v>
      </c>
    </row>
    <row r="376" spans="1:6" ht="12.75">
      <c r="A376" s="34" t="s">
        <v>890</v>
      </c>
      <c r="B376" s="23" t="s">
        <v>891</v>
      </c>
      <c r="C376" s="24" t="s">
        <v>14</v>
      </c>
      <c r="D376" s="25">
        <f>SUM(D377:D379,D383)</f>
        <v>114324327</v>
      </c>
      <c r="E376" s="25">
        <f>SUM(E377:E379,E383)</f>
        <v>14000000</v>
      </c>
      <c r="F376" s="25">
        <f>SUM(F377:F379,F383)</f>
        <v>128324327</v>
      </c>
    </row>
    <row r="377" spans="1:6" ht="12.75">
      <c r="A377" s="35" t="s">
        <v>526</v>
      </c>
      <c r="B377" s="23" t="s">
        <v>892</v>
      </c>
      <c r="C377" s="24" t="s">
        <v>17</v>
      </c>
      <c r="D377" s="26"/>
      <c r="E377" s="26"/>
      <c r="F377" s="26"/>
    </row>
    <row r="378" spans="1:6" ht="12.75">
      <c r="A378" s="35" t="s">
        <v>580</v>
      </c>
      <c r="B378" s="23" t="s">
        <v>893</v>
      </c>
      <c r="C378" s="24" t="s">
        <v>71</v>
      </c>
      <c r="D378" s="26">
        <f>'[1]r3'!F377</f>
        <v>96999156</v>
      </c>
      <c r="E378" s="26">
        <v>14000000</v>
      </c>
      <c r="F378" s="26">
        <f>D378+E378</f>
        <v>110999156</v>
      </c>
    </row>
    <row r="379" spans="1:6" ht="12.75">
      <c r="A379" s="35" t="s">
        <v>894</v>
      </c>
      <c r="B379" s="23" t="s">
        <v>895</v>
      </c>
      <c r="C379" s="24" t="s">
        <v>113</v>
      </c>
      <c r="D379" s="25"/>
      <c r="E379" s="25"/>
      <c r="F379" s="25"/>
    </row>
    <row r="380" spans="1:6" ht="12.75">
      <c r="A380" s="35" t="s">
        <v>896</v>
      </c>
      <c r="B380" s="23" t="s">
        <v>897</v>
      </c>
      <c r="C380" s="24" t="s">
        <v>116</v>
      </c>
      <c r="D380" s="25"/>
      <c r="E380" s="25"/>
      <c r="F380" s="25"/>
    </row>
    <row r="381" spans="1:6" ht="12.75">
      <c r="A381" s="36" t="s">
        <v>453</v>
      </c>
      <c r="B381" s="23" t="s">
        <v>898</v>
      </c>
      <c r="C381" s="24" t="s">
        <v>838</v>
      </c>
      <c r="D381" s="25"/>
      <c r="E381" s="25"/>
      <c r="F381" s="25"/>
    </row>
    <row r="382" spans="1:6" ht="12.75">
      <c r="A382" s="36" t="s">
        <v>770</v>
      </c>
      <c r="B382" s="23" t="s">
        <v>899</v>
      </c>
      <c r="C382" s="24" t="s">
        <v>305</v>
      </c>
      <c r="D382" s="26"/>
      <c r="E382" s="26"/>
      <c r="F382" s="26"/>
    </row>
    <row r="383" spans="1:6" ht="12.75">
      <c r="A383" s="35" t="s">
        <v>900</v>
      </c>
      <c r="B383" s="23" t="s">
        <v>901</v>
      </c>
      <c r="C383" s="24" t="s">
        <v>125</v>
      </c>
      <c r="D383" s="25">
        <f>D384</f>
        <v>17325171</v>
      </c>
      <c r="E383" s="25">
        <f>E384</f>
        <v>0</v>
      </c>
      <c r="F383" s="25">
        <f>F384</f>
        <v>17325171</v>
      </c>
    </row>
    <row r="384" spans="1:6" ht="12.75">
      <c r="A384" s="35" t="s">
        <v>902</v>
      </c>
      <c r="B384" s="23" t="s">
        <v>903</v>
      </c>
      <c r="C384" s="24" t="s">
        <v>131</v>
      </c>
      <c r="D384" s="25">
        <f>D385+D386</f>
        <v>17325171</v>
      </c>
      <c r="E384" s="25">
        <f>E385+E386</f>
        <v>0</v>
      </c>
      <c r="F384" s="25">
        <f>F385+F386</f>
        <v>17325171</v>
      </c>
    </row>
    <row r="385" spans="1:6" ht="38.25">
      <c r="A385" s="36" t="s">
        <v>904</v>
      </c>
      <c r="B385" s="23" t="s">
        <v>905</v>
      </c>
      <c r="C385" s="24" t="s">
        <v>328</v>
      </c>
      <c r="D385" s="25"/>
      <c r="E385" s="25"/>
      <c r="F385" s="25"/>
    </row>
    <row r="386" spans="1:6" ht="12.75">
      <c r="A386" s="36" t="s">
        <v>543</v>
      </c>
      <c r="B386" s="23" t="s">
        <v>906</v>
      </c>
      <c r="C386" s="24" t="s">
        <v>355</v>
      </c>
      <c r="D386" s="26">
        <f>'[1]r3'!F385</f>
        <v>17325171</v>
      </c>
      <c r="E386" s="26"/>
      <c r="F386" s="26">
        <f>D386+E386</f>
        <v>17325171</v>
      </c>
    </row>
    <row r="387" spans="1:6" ht="12.75">
      <c r="A387" s="35" t="s">
        <v>907</v>
      </c>
      <c r="B387" s="23" t="s">
        <v>908</v>
      </c>
      <c r="C387" s="24" t="s">
        <v>217</v>
      </c>
      <c r="D387" s="25">
        <f>D388</f>
        <v>14100058</v>
      </c>
      <c r="E387" s="25">
        <f>E388</f>
        <v>107405</v>
      </c>
      <c r="F387" s="25">
        <f>F388</f>
        <v>14207463</v>
      </c>
    </row>
    <row r="388" spans="1:6" ht="12.75">
      <c r="A388" s="36" t="s">
        <v>909</v>
      </c>
      <c r="B388" s="23" t="s">
        <v>910</v>
      </c>
      <c r="C388" s="24" t="s">
        <v>220</v>
      </c>
      <c r="D388" s="25">
        <f>D389+D390+D391</f>
        <v>14100058</v>
      </c>
      <c r="E388" s="25">
        <f>E389+E390+E391</f>
        <v>107405</v>
      </c>
      <c r="F388" s="25">
        <f>F389+F390+F391</f>
        <v>14207463</v>
      </c>
    </row>
    <row r="389" spans="1:6" ht="12.75">
      <c r="A389" s="49" t="s">
        <v>783</v>
      </c>
      <c r="B389" s="23" t="s">
        <v>911</v>
      </c>
      <c r="C389" s="24" t="s">
        <v>226</v>
      </c>
      <c r="D389" s="26"/>
      <c r="E389" s="26"/>
      <c r="F389" s="26"/>
    </row>
    <row r="390" spans="1:6" ht="25.5">
      <c r="A390" s="49" t="s">
        <v>912</v>
      </c>
      <c r="B390" s="23" t="s">
        <v>913</v>
      </c>
      <c r="C390" s="24" t="s">
        <v>229</v>
      </c>
      <c r="D390" s="26">
        <f>'[1]r3'!F389</f>
        <v>14100058</v>
      </c>
      <c r="E390" s="26">
        <v>107405</v>
      </c>
      <c r="F390" s="26">
        <f>D390+E390</f>
        <v>14207463</v>
      </c>
    </row>
    <row r="391" spans="1:6" ht="12.75">
      <c r="A391" s="49" t="s">
        <v>551</v>
      </c>
      <c r="B391" s="23" t="s">
        <v>914</v>
      </c>
      <c r="C391" s="24" t="s">
        <v>241</v>
      </c>
      <c r="D391" s="26"/>
      <c r="E391" s="26"/>
      <c r="F391" s="26"/>
    </row>
    <row r="392" spans="1:6" ht="12.75">
      <c r="A392" s="37" t="s">
        <v>463</v>
      </c>
      <c r="B392" s="23"/>
      <c r="C392" s="24"/>
      <c r="D392" s="26"/>
      <c r="E392" s="26"/>
      <c r="F392" s="26"/>
    </row>
    <row r="393" spans="1:6" ht="12.75">
      <c r="A393" s="34" t="s">
        <v>915</v>
      </c>
      <c r="B393" s="23" t="s">
        <v>916</v>
      </c>
      <c r="C393" s="24" t="s">
        <v>917</v>
      </c>
      <c r="D393" s="26">
        <f>'[1]r3'!F392</f>
        <v>31425229</v>
      </c>
      <c r="E393" s="26"/>
      <c r="F393" s="26">
        <f>D393+E393</f>
        <v>31425229</v>
      </c>
    </row>
    <row r="394" spans="1:6" ht="12.75">
      <c r="A394" s="34" t="s">
        <v>918</v>
      </c>
      <c r="B394" s="23" t="s">
        <v>919</v>
      </c>
      <c r="C394" s="24" t="s">
        <v>920</v>
      </c>
      <c r="D394" s="26">
        <f>'[1]r3'!F393</f>
        <v>96999156</v>
      </c>
      <c r="E394" s="26">
        <f>107405+14000000</f>
        <v>14107405</v>
      </c>
      <c r="F394" s="26">
        <f>D394+E394</f>
        <v>111106561</v>
      </c>
    </row>
    <row r="395" spans="1:6" ht="12.75">
      <c r="A395" s="34" t="s">
        <v>921</v>
      </c>
      <c r="B395" s="23" t="s">
        <v>922</v>
      </c>
      <c r="C395" s="24" t="s">
        <v>923</v>
      </c>
      <c r="D395" s="26"/>
      <c r="E395" s="26"/>
      <c r="F395" s="26"/>
    </row>
    <row r="396" spans="1:6" ht="12.75">
      <c r="A396" s="34" t="s">
        <v>924</v>
      </c>
      <c r="B396" s="23" t="s">
        <v>925</v>
      </c>
      <c r="C396" s="24" t="s">
        <v>926</v>
      </c>
      <c r="D396" s="26"/>
      <c r="E396" s="26"/>
      <c r="F396" s="26"/>
    </row>
    <row r="397" spans="1:6" ht="12.75">
      <c r="A397" s="28" t="s">
        <v>927</v>
      </c>
      <c r="B397" s="23" t="s">
        <v>928</v>
      </c>
      <c r="C397" s="19" t="s">
        <v>929</v>
      </c>
      <c r="D397" s="20"/>
      <c r="E397" s="20"/>
      <c r="F397" s="20"/>
    </row>
    <row r="398" spans="1:6" ht="12.75">
      <c r="A398" s="34" t="s">
        <v>930</v>
      </c>
      <c r="B398" s="23" t="s">
        <v>931</v>
      </c>
      <c r="C398" s="24" t="s">
        <v>14</v>
      </c>
      <c r="D398" s="25"/>
      <c r="E398" s="25"/>
      <c r="F398" s="25"/>
    </row>
    <row r="399" spans="1:6" ht="12.75">
      <c r="A399" s="35" t="s">
        <v>580</v>
      </c>
      <c r="B399" s="23" t="s">
        <v>932</v>
      </c>
      <c r="C399" s="24" t="s">
        <v>71</v>
      </c>
      <c r="D399" s="26"/>
      <c r="E399" s="26"/>
      <c r="F399" s="26"/>
    </row>
    <row r="400" spans="1:6" ht="12.75">
      <c r="A400" s="35" t="s">
        <v>933</v>
      </c>
      <c r="B400" s="23" t="s">
        <v>934</v>
      </c>
      <c r="C400" s="24" t="s">
        <v>125</v>
      </c>
      <c r="D400" s="25"/>
      <c r="E400" s="25"/>
      <c r="F400" s="25"/>
    </row>
    <row r="401" spans="1:6" ht="12.75">
      <c r="A401" s="35" t="s">
        <v>935</v>
      </c>
      <c r="B401" s="23" t="s">
        <v>936</v>
      </c>
      <c r="C401" s="24" t="s">
        <v>131</v>
      </c>
      <c r="D401" s="25"/>
      <c r="E401" s="25"/>
      <c r="F401" s="25"/>
    </row>
    <row r="402" spans="1:6" ht="12.75">
      <c r="A402" s="36" t="s">
        <v>937</v>
      </c>
      <c r="B402" s="23" t="s">
        <v>938</v>
      </c>
      <c r="C402" s="24" t="s">
        <v>331</v>
      </c>
      <c r="D402" s="26"/>
      <c r="E402" s="26"/>
      <c r="F402" s="26"/>
    </row>
    <row r="403" spans="1:6" ht="12.75">
      <c r="A403" s="36" t="s">
        <v>543</v>
      </c>
      <c r="B403" s="23" t="s">
        <v>939</v>
      </c>
      <c r="C403" s="24" t="s">
        <v>355</v>
      </c>
      <c r="D403" s="26"/>
      <c r="E403" s="26"/>
      <c r="F403" s="26"/>
    </row>
    <row r="404" spans="1:6" ht="12.75">
      <c r="A404" s="34" t="s">
        <v>940</v>
      </c>
      <c r="B404" s="23" t="s">
        <v>941</v>
      </c>
      <c r="C404" s="24" t="s">
        <v>217</v>
      </c>
      <c r="D404" s="25"/>
      <c r="E404" s="25"/>
      <c r="F404" s="25"/>
    </row>
    <row r="405" spans="1:6" ht="12.75">
      <c r="A405" s="35" t="s">
        <v>942</v>
      </c>
      <c r="B405" s="23" t="s">
        <v>943</v>
      </c>
      <c r="C405" s="24" t="s">
        <v>220</v>
      </c>
      <c r="D405" s="25"/>
      <c r="E405" s="25"/>
      <c r="F405" s="25"/>
    </row>
    <row r="406" spans="1:6" ht="12.75">
      <c r="A406" s="36" t="s">
        <v>549</v>
      </c>
      <c r="B406" s="23" t="s">
        <v>944</v>
      </c>
      <c r="C406" s="24" t="s">
        <v>226</v>
      </c>
      <c r="D406" s="26"/>
      <c r="E406" s="26"/>
      <c r="F406" s="26"/>
    </row>
    <row r="407" spans="1:6" ht="12.75">
      <c r="A407" s="36" t="s">
        <v>551</v>
      </c>
      <c r="B407" s="23" t="s">
        <v>945</v>
      </c>
      <c r="C407" s="24" t="s">
        <v>241</v>
      </c>
      <c r="D407" s="26"/>
      <c r="E407" s="26"/>
      <c r="F407" s="26"/>
    </row>
    <row r="408" spans="1:6" ht="12.75">
      <c r="A408" s="37" t="s">
        <v>463</v>
      </c>
      <c r="B408" s="23"/>
      <c r="C408" s="24"/>
      <c r="D408" s="26"/>
      <c r="E408" s="26"/>
      <c r="F408" s="26"/>
    </row>
    <row r="409" spans="1:6" ht="12.75">
      <c r="A409" s="34" t="s">
        <v>946</v>
      </c>
      <c r="B409" s="23" t="s">
        <v>947</v>
      </c>
      <c r="C409" s="24" t="s">
        <v>948</v>
      </c>
      <c r="D409" s="26"/>
      <c r="E409" s="26"/>
      <c r="F409" s="26"/>
    </row>
    <row r="410" spans="1:6" ht="12.75">
      <c r="A410" s="34" t="s">
        <v>949</v>
      </c>
      <c r="B410" s="23" t="s">
        <v>950</v>
      </c>
      <c r="C410" s="24" t="s">
        <v>951</v>
      </c>
      <c r="D410" s="26"/>
      <c r="E410" s="26"/>
      <c r="F410" s="26"/>
    </row>
    <row r="411" spans="1:6" ht="12.75">
      <c r="A411" s="34" t="s">
        <v>952</v>
      </c>
      <c r="B411" s="23" t="s">
        <v>953</v>
      </c>
      <c r="C411" s="24" t="s">
        <v>954</v>
      </c>
      <c r="D411" s="26"/>
      <c r="E411" s="26"/>
      <c r="F411" s="26"/>
    </row>
    <row r="412" spans="1:6" ht="12.75">
      <c r="A412" s="28" t="s">
        <v>955</v>
      </c>
      <c r="B412" s="23" t="s">
        <v>956</v>
      </c>
      <c r="C412" s="19"/>
      <c r="D412" s="20">
        <f>D413</f>
        <v>11912025</v>
      </c>
      <c r="E412" s="20">
        <f>E413</f>
        <v>0</v>
      </c>
      <c r="F412" s="20">
        <f>F413</f>
        <v>11912025</v>
      </c>
    </row>
    <row r="413" spans="1:6" ht="12.75">
      <c r="A413" s="27" t="s">
        <v>957</v>
      </c>
      <c r="B413" s="23" t="s">
        <v>958</v>
      </c>
      <c r="C413" s="24" t="s">
        <v>959</v>
      </c>
      <c r="D413" s="25">
        <f>SUM(D426:D429)</f>
        <v>11912025</v>
      </c>
      <c r="E413" s="25">
        <f>SUM(E426:E429)</f>
        <v>0</v>
      </c>
      <c r="F413" s="25">
        <f>SUM(F426:F429)</f>
        <v>11912025</v>
      </c>
    </row>
    <row r="414" spans="1:6" ht="12.75">
      <c r="A414" s="34" t="s">
        <v>960</v>
      </c>
      <c r="B414" s="23" t="s">
        <v>961</v>
      </c>
      <c r="C414" s="24" t="s">
        <v>14</v>
      </c>
      <c r="D414" s="50">
        <f>D415+D416+D417</f>
        <v>11427025</v>
      </c>
      <c r="E414" s="50">
        <f>E415+E416+E417</f>
        <v>100000</v>
      </c>
      <c r="F414" s="50">
        <f>F415+F416+F417</f>
        <v>11527025</v>
      </c>
    </row>
    <row r="415" spans="1:6" ht="12.75">
      <c r="A415" s="35" t="s">
        <v>526</v>
      </c>
      <c r="B415" s="23" t="s">
        <v>962</v>
      </c>
      <c r="C415" s="24" t="s">
        <v>17</v>
      </c>
      <c r="D415" s="26">
        <f>'[1]r3'!F414</f>
        <v>650000</v>
      </c>
      <c r="E415" s="26"/>
      <c r="F415" s="26">
        <f>D415+E415</f>
        <v>650000</v>
      </c>
    </row>
    <row r="416" spans="1:6" ht="12.75">
      <c r="A416" s="35" t="s">
        <v>580</v>
      </c>
      <c r="B416" s="23" t="s">
        <v>963</v>
      </c>
      <c r="C416" s="24" t="s">
        <v>71</v>
      </c>
      <c r="D416" s="26">
        <f>'[1]r3'!F415</f>
        <v>6677025</v>
      </c>
      <c r="E416" s="26">
        <f>65000</f>
        <v>65000</v>
      </c>
      <c r="F416" s="26">
        <f>D416+E416</f>
        <v>6742025</v>
      </c>
    </row>
    <row r="417" spans="1:6" ht="12.75">
      <c r="A417" s="35" t="s">
        <v>964</v>
      </c>
      <c r="B417" s="23" t="s">
        <v>965</v>
      </c>
      <c r="C417" s="24" t="s">
        <v>125</v>
      </c>
      <c r="D417" s="25">
        <f>D418</f>
        <v>4100000</v>
      </c>
      <c r="E417" s="25">
        <f>E418</f>
        <v>35000</v>
      </c>
      <c r="F417" s="25">
        <f>F418</f>
        <v>4135000</v>
      </c>
    </row>
    <row r="418" spans="1:6" ht="12.75">
      <c r="A418" s="35" t="s">
        <v>966</v>
      </c>
      <c r="B418" s="23" t="s">
        <v>967</v>
      </c>
      <c r="C418" s="24" t="s">
        <v>131</v>
      </c>
      <c r="D418" s="26">
        <f>D419+D420</f>
        <v>4100000</v>
      </c>
      <c r="E418" s="26">
        <f>E419+E420</f>
        <v>35000</v>
      </c>
      <c r="F418" s="26">
        <f>F419+F420</f>
        <v>4135000</v>
      </c>
    </row>
    <row r="419" spans="1:6" ht="12.75">
      <c r="A419" s="36" t="s">
        <v>968</v>
      </c>
      <c r="B419" s="23" t="s">
        <v>969</v>
      </c>
      <c r="C419" s="24" t="s">
        <v>334</v>
      </c>
      <c r="D419" s="26"/>
      <c r="E419" s="26"/>
      <c r="F419" s="26"/>
    </row>
    <row r="420" spans="1:6" ht="12.75">
      <c r="A420" s="36" t="s">
        <v>543</v>
      </c>
      <c r="B420" s="23" t="s">
        <v>970</v>
      </c>
      <c r="C420" s="24" t="s">
        <v>355</v>
      </c>
      <c r="D420" s="26">
        <f>'[1]r3'!F419</f>
        <v>4100000</v>
      </c>
      <c r="E420" s="26">
        <v>35000</v>
      </c>
      <c r="F420" s="26">
        <f>D420+E420</f>
        <v>4135000</v>
      </c>
    </row>
    <row r="421" spans="1:6" ht="12.75">
      <c r="A421" s="34" t="s">
        <v>971</v>
      </c>
      <c r="B421" s="23" t="s">
        <v>972</v>
      </c>
      <c r="C421" s="24" t="s">
        <v>217</v>
      </c>
      <c r="D421" s="25">
        <f>D422</f>
        <v>485000</v>
      </c>
      <c r="E421" s="25">
        <f>E422</f>
        <v>-100000</v>
      </c>
      <c r="F421" s="25">
        <f>F422</f>
        <v>385000</v>
      </c>
    </row>
    <row r="422" spans="1:6" ht="12.75">
      <c r="A422" s="35" t="s">
        <v>973</v>
      </c>
      <c r="B422" s="23" t="s">
        <v>974</v>
      </c>
      <c r="C422" s="24" t="s">
        <v>220</v>
      </c>
      <c r="D422" s="25">
        <f>D423+D424</f>
        <v>485000</v>
      </c>
      <c r="E422" s="25">
        <f>E423+E424</f>
        <v>-100000</v>
      </c>
      <c r="F422" s="25">
        <f>F423+F424</f>
        <v>385000</v>
      </c>
    </row>
    <row r="423" spans="1:6" ht="12.75">
      <c r="A423" s="36" t="s">
        <v>549</v>
      </c>
      <c r="B423" s="23" t="s">
        <v>975</v>
      </c>
      <c r="C423" s="24" t="s">
        <v>226</v>
      </c>
      <c r="D423" s="26">
        <f>'[1]r3'!F422</f>
        <v>485000</v>
      </c>
      <c r="E423" s="26">
        <f>-35000-65000</f>
        <v>-100000</v>
      </c>
      <c r="F423" s="26">
        <f>D423+E423</f>
        <v>385000</v>
      </c>
    </row>
    <row r="424" spans="1:6" ht="12.75">
      <c r="A424" s="36" t="s">
        <v>551</v>
      </c>
      <c r="B424" s="23" t="s">
        <v>976</v>
      </c>
      <c r="C424" s="24" t="s">
        <v>241</v>
      </c>
      <c r="D424" s="26"/>
      <c r="E424" s="26"/>
      <c r="F424" s="26"/>
    </row>
    <row r="425" spans="1:6" ht="12.75">
      <c r="A425" s="37" t="s">
        <v>463</v>
      </c>
      <c r="B425" s="23"/>
      <c r="C425" s="24"/>
      <c r="D425" s="26"/>
      <c r="E425" s="26"/>
      <c r="F425" s="26"/>
    </row>
    <row r="426" spans="1:6" ht="12.75">
      <c r="A426" s="34" t="s">
        <v>977</v>
      </c>
      <c r="B426" s="23" t="s">
        <v>978</v>
      </c>
      <c r="C426" s="24" t="s">
        <v>979</v>
      </c>
      <c r="D426" s="26">
        <f>'[1]r3'!F425</f>
        <v>2835000</v>
      </c>
      <c r="E426" s="26"/>
      <c r="F426" s="26">
        <f>D426+E426</f>
        <v>2835000</v>
      </c>
    </row>
    <row r="427" spans="1:6" ht="12.75">
      <c r="A427" s="34" t="s">
        <v>980</v>
      </c>
      <c r="B427" s="23" t="s">
        <v>981</v>
      </c>
      <c r="C427" s="24" t="s">
        <v>982</v>
      </c>
      <c r="D427" s="26">
        <f>'[1]r3'!F426</f>
        <v>2200000</v>
      </c>
      <c r="E427" s="26"/>
      <c r="F427" s="26">
        <f>D427+E427</f>
        <v>2200000</v>
      </c>
    </row>
    <row r="428" spans="1:6" ht="12.75">
      <c r="A428" s="34" t="s">
        <v>983</v>
      </c>
      <c r="B428" s="23" t="s">
        <v>984</v>
      </c>
      <c r="C428" s="24" t="s">
        <v>985</v>
      </c>
      <c r="D428" s="26"/>
      <c r="E428" s="26"/>
      <c r="F428" s="26"/>
    </row>
    <row r="429" spans="1:6" ht="12.75">
      <c r="A429" s="34" t="s">
        <v>986</v>
      </c>
      <c r="B429" s="23" t="s">
        <v>987</v>
      </c>
      <c r="C429" s="24" t="s">
        <v>988</v>
      </c>
      <c r="D429" s="26">
        <f>'[1]r3'!F428</f>
        <v>6877025</v>
      </c>
      <c r="E429" s="26"/>
      <c r="F429" s="26">
        <f>D429+E429</f>
        <v>6877025</v>
      </c>
    </row>
    <row r="430" spans="1:6" ht="12.75">
      <c r="A430" s="28" t="s">
        <v>989</v>
      </c>
      <c r="B430" s="23" t="s">
        <v>990</v>
      </c>
      <c r="C430" s="19"/>
      <c r="D430" s="20"/>
      <c r="E430" s="20"/>
      <c r="F430" s="20"/>
    </row>
    <row r="431" spans="1:6" ht="25.5">
      <c r="A431" s="27" t="s">
        <v>991</v>
      </c>
      <c r="B431" s="23" t="s">
        <v>992</v>
      </c>
      <c r="C431" s="24" t="s">
        <v>993</v>
      </c>
      <c r="D431" s="25"/>
      <c r="E431" s="25"/>
      <c r="F431" s="25"/>
    </row>
    <row r="432" spans="1:6" ht="12.75">
      <c r="A432" s="27" t="s">
        <v>994</v>
      </c>
      <c r="B432" s="23" t="s">
        <v>995</v>
      </c>
      <c r="C432" s="24" t="s">
        <v>244</v>
      </c>
      <c r="D432" s="25"/>
      <c r="E432" s="25"/>
      <c r="F432" s="25"/>
    </row>
    <row r="433" spans="1:6" ht="25.5">
      <c r="A433" s="27" t="s">
        <v>996</v>
      </c>
      <c r="B433" s="23" t="s">
        <v>997</v>
      </c>
      <c r="C433" s="24" t="s">
        <v>262</v>
      </c>
      <c r="D433" s="25"/>
      <c r="E433" s="25"/>
      <c r="F433" s="25"/>
    </row>
    <row r="434" spans="1:6" ht="25.5">
      <c r="A434" s="27" t="s">
        <v>998</v>
      </c>
      <c r="B434" s="23" t="s">
        <v>999</v>
      </c>
      <c r="C434" s="24" t="s">
        <v>268</v>
      </c>
      <c r="D434" s="25"/>
      <c r="E434" s="25"/>
      <c r="F434" s="25"/>
    </row>
    <row r="435" spans="1:6" ht="12.75">
      <c r="A435" s="34" t="s">
        <v>1000</v>
      </c>
      <c r="B435" s="23" t="s">
        <v>1001</v>
      </c>
      <c r="C435" s="24" t="s">
        <v>411</v>
      </c>
      <c r="D435" s="26"/>
      <c r="E435" s="26"/>
      <c r="F435" s="26"/>
    </row>
    <row r="436" spans="1:6" ht="12.75">
      <c r="A436" s="34" t="s">
        <v>1002</v>
      </c>
      <c r="B436" s="23" t="s">
        <v>1003</v>
      </c>
      <c r="C436" s="24" t="s">
        <v>414</v>
      </c>
      <c r="D436" s="26"/>
      <c r="E436" s="26"/>
      <c r="F436" s="26"/>
    </row>
    <row r="437" spans="1:6" ht="12.75">
      <c r="A437" s="34" t="s">
        <v>1004</v>
      </c>
      <c r="B437" s="23" t="s">
        <v>1005</v>
      </c>
      <c r="C437" s="24" t="s">
        <v>417</v>
      </c>
      <c r="D437" s="26"/>
      <c r="E437" s="26"/>
      <c r="F437" s="26"/>
    </row>
    <row r="438" spans="1:6" ht="12.75">
      <c r="A438" s="34" t="s">
        <v>1006</v>
      </c>
      <c r="B438" s="23" t="s">
        <v>1007</v>
      </c>
      <c r="C438" s="24" t="s">
        <v>420</v>
      </c>
      <c r="D438" s="26"/>
      <c r="E438" s="26"/>
      <c r="F438" s="26"/>
    </row>
    <row r="439" spans="1:6" ht="12.75">
      <c r="A439" s="51" t="s">
        <v>463</v>
      </c>
      <c r="B439" s="23"/>
      <c r="C439" s="24"/>
      <c r="D439" s="26"/>
      <c r="E439" s="26"/>
      <c r="F439" s="26"/>
    </row>
    <row r="440" spans="1:6" ht="25.5">
      <c r="A440" s="34" t="s">
        <v>1008</v>
      </c>
      <c r="B440" s="23" t="s">
        <v>1009</v>
      </c>
      <c r="C440" s="24" t="s">
        <v>1010</v>
      </c>
      <c r="D440" s="26"/>
      <c r="E440" s="26"/>
      <c r="F440" s="26"/>
    </row>
    <row r="441" spans="1:6" ht="25.5">
      <c r="A441" s="34" t="s">
        <v>1011</v>
      </c>
      <c r="B441" s="23" t="s">
        <v>1012</v>
      </c>
      <c r="C441" s="24" t="s">
        <v>1013</v>
      </c>
      <c r="D441" s="26"/>
      <c r="E441" s="26"/>
      <c r="F441" s="26"/>
    </row>
    <row r="442" spans="1:6" ht="12.75">
      <c r="A442" s="28" t="s">
        <v>1014</v>
      </c>
      <c r="B442" s="23" t="s">
        <v>1015</v>
      </c>
      <c r="C442" s="19"/>
      <c r="D442" s="20"/>
      <c r="E442" s="20"/>
      <c r="F442" s="20"/>
    </row>
    <row r="443" spans="1:6" ht="12.75">
      <c r="A443" s="27" t="s">
        <v>1016</v>
      </c>
      <c r="B443" s="23" t="s">
        <v>1017</v>
      </c>
      <c r="C443" s="24" t="s">
        <v>1018</v>
      </c>
      <c r="D443" s="25"/>
      <c r="E443" s="25"/>
      <c r="F443" s="25"/>
    </row>
    <row r="444" spans="1:6" ht="12.75">
      <c r="A444" s="34" t="s">
        <v>1019</v>
      </c>
      <c r="B444" s="23" t="s">
        <v>1020</v>
      </c>
      <c r="C444" s="24" t="s">
        <v>14</v>
      </c>
      <c r="D444" s="25"/>
      <c r="E444" s="25"/>
      <c r="F444" s="25"/>
    </row>
    <row r="445" spans="1:6" ht="12.75">
      <c r="A445" s="35" t="s">
        <v>1021</v>
      </c>
      <c r="B445" s="23" t="s">
        <v>1022</v>
      </c>
      <c r="C445" s="24" t="s">
        <v>125</v>
      </c>
      <c r="D445" s="25"/>
      <c r="E445" s="25"/>
      <c r="F445" s="25"/>
    </row>
    <row r="446" spans="1:6" ht="12.75">
      <c r="A446" s="35" t="s">
        <v>1023</v>
      </c>
      <c r="B446" s="23" t="s">
        <v>1024</v>
      </c>
      <c r="C446" s="24" t="s">
        <v>128</v>
      </c>
      <c r="D446" s="25"/>
      <c r="E446" s="25"/>
      <c r="F446" s="25"/>
    </row>
    <row r="447" spans="1:6" ht="38.25">
      <c r="A447" s="36" t="s">
        <v>1025</v>
      </c>
      <c r="B447" s="23" t="s">
        <v>1026</v>
      </c>
      <c r="C447" s="24" t="s">
        <v>312</v>
      </c>
      <c r="D447" s="26"/>
      <c r="E447" s="26"/>
      <c r="F447" s="26"/>
    </row>
    <row r="448" spans="1:6" ht="12.75">
      <c r="A448" s="45" t="s">
        <v>463</v>
      </c>
      <c r="B448" s="23"/>
      <c r="C448" s="24"/>
      <c r="D448" s="26"/>
      <c r="E448" s="26"/>
      <c r="F448" s="26"/>
    </row>
    <row r="449" spans="1:6" ht="38.25">
      <c r="A449" s="34" t="s">
        <v>1025</v>
      </c>
      <c r="B449" s="23" t="s">
        <v>1027</v>
      </c>
      <c r="C449" s="24" t="s">
        <v>1028</v>
      </c>
      <c r="D449" s="26"/>
      <c r="E449" s="26"/>
      <c r="F449" s="26"/>
    </row>
    <row r="450" spans="1:6" ht="12.75">
      <c r="A450" s="28" t="s">
        <v>1029</v>
      </c>
      <c r="B450" s="23" t="s">
        <v>1030</v>
      </c>
      <c r="C450" s="19" t="s">
        <v>1031</v>
      </c>
      <c r="D450" s="20"/>
      <c r="E450" s="20"/>
      <c r="F450" s="20"/>
    </row>
    <row r="451" spans="1:6" ht="12.75">
      <c r="A451" s="27" t="s">
        <v>1032</v>
      </c>
      <c r="B451" s="23" t="s">
        <v>1033</v>
      </c>
      <c r="C451" s="24" t="s">
        <v>414</v>
      </c>
      <c r="D451" s="25"/>
      <c r="E451" s="25"/>
      <c r="F451" s="25"/>
    </row>
    <row r="452" spans="1:6" ht="12.75">
      <c r="A452" s="27" t="s">
        <v>1034</v>
      </c>
      <c r="B452" s="23" t="s">
        <v>1035</v>
      </c>
      <c r="C452" s="24" t="s">
        <v>244</v>
      </c>
      <c r="D452" s="25"/>
      <c r="E452" s="25"/>
      <c r="F452" s="25"/>
    </row>
    <row r="453" spans="1:6" ht="12.75">
      <c r="A453" s="27" t="s">
        <v>1036</v>
      </c>
      <c r="B453" s="23" t="s">
        <v>1037</v>
      </c>
      <c r="C453" s="24" t="s">
        <v>247</v>
      </c>
      <c r="D453" s="25"/>
      <c r="E453" s="25"/>
      <c r="F453" s="25"/>
    </row>
    <row r="454" spans="1:6" ht="12.75">
      <c r="A454" s="27" t="s">
        <v>1038</v>
      </c>
      <c r="B454" s="23" t="s">
        <v>1039</v>
      </c>
      <c r="C454" s="24" t="s">
        <v>250</v>
      </c>
      <c r="D454" s="25"/>
      <c r="E454" s="25"/>
      <c r="F454" s="25"/>
    </row>
    <row r="455" spans="1:6" ht="25.5">
      <c r="A455" s="34" t="s">
        <v>1040</v>
      </c>
      <c r="B455" s="23" t="s">
        <v>1041</v>
      </c>
      <c r="C455" s="24" t="s">
        <v>401</v>
      </c>
      <c r="D455" s="26"/>
      <c r="E455" s="26"/>
      <c r="F455" s="26"/>
    </row>
    <row r="456" spans="1:6" ht="25.5">
      <c r="A456" s="34" t="s">
        <v>1042</v>
      </c>
      <c r="B456" s="23" t="s">
        <v>1043</v>
      </c>
      <c r="C456" s="24" t="s">
        <v>404</v>
      </c>
      <c r="D456" s="26"/>
      <c r="E456" s="26"/>
      <c r="F456" s="26"/>
    </row>
    <row r="457" spans="1:6" ht="12.75">
      <c r="A457" s="45" t="s">
        <v>463</v>
      </c>
      <c r="B457" s="23"/>
      <c r="C457" s="24"/>
      <c r="D457" s="26"/>
      <c r="E457" s="26"/>
      <c r="F457" s="26"/>
    </row>
    <row r="458" spans="1:6" ht="25.5">
      <c r="A458" s="40" t="s">
        <v>1040</v>
      </c>
      <c r="B458" s="23" t="s">
        <v>1044</v>
      </c>
      <c r="C458" s="24" t="s">
        <v>1045</v>
      </c>
      <c r="D458" s="26"/>
      <c r="E458" s="26"/>
      <c r="F458" s="26"/>
    </row>
    <row r="459" spans="1:6" ht="25.5">
      <c r="A459" s="40" t="s">
        <v>1042</v>
      </c>
      <c r="B459" s="23" t="s">
        <v>1046</v>
      </c>
      <c r="C459" s="24" t="s">
        <v>1047</v>
      </c>
      <c r="D459" s="26"/>
      <c r="E459" s="26"/>
      <c r="F459" s="26"/>
    </row>
    <row r="460" spans="1:6" ht="12.75">
      <c r="A460" s="28" t="s">
        <v>1048</v>
      </c>
      <c r="B460" s="23" t="s">
        <v>1049</v>
      </c>
      <c r="C460" s="19"/>
      <c r="D460" s="20"/>
      <c r="E460" s="20"/>
      <c r="F460" s="20"/>
    </row>
    <row r="461" spans="1:6" ht="25.5">
      <c r="A461" s="28" t="s">
        <v>1050</v>
      </c>
      <c r="B461" s="23" t="s">
        <v>1051</v>
      </c>
      <c r="C461" s="19" t="s">
        <v>1052</v>
      </c>
      <c r="D461" s="20"/>
      <c r="E461" s="20"/>
      <c r="F461" s="20"/>
    </row>
    <row r="462" spans="1:6" ht="12.75">
      <c r="A462" s="27" t="s">
        <v>1053</v>
      </c>
      <c r="B462" s="23" t="s">
        <v>1054</v>
      </c>
      <c r="C462" s="24" t="s">
        <v>14</v>
      </c>
      <c r="D462" s="25"/>
      <c r="E462" s="25"/>
      <c r="F462" s="25"/>
    </row>
    <row r="463" spans="1:6" ht="12.75">
      <c r="A463" s="27" t="s">
        <v>1055</v>
      </c>
      <c r="B463" s="23" t="s">
        <v>1056</v>
      </c>
      <c r="C463" s="24" t="s">
        <v>158</v>
      </c>
      <c r="D463" s="25"/>
      <c r="E463" s="25"/>
      <c r="F463" s="25"/>
    </row>
    <row r="464" spans="1:6" ht="12.75">
      <c r="A464" s="27" t="s">
        <v>1057</v>
      </c>
      <c r="B464" s="23" t="s">
        <v>1058</v>
      </c>
      <c r="C464" s="24" t="s">
        <v>161</v>
      </c>
      <c r="D464" s="25"/>
      <c r="E464" s="25"/>
      <c r="F464" s="25"/>
    </row>
    <row r="465" spans="1:6" ht="12.75">
      <c r="A465" s="34" t="s">
        <v>1059</v>
      </c>
      <c r="B465" s="23" t="s">
        <v>1060</v>
      </c>
      <c r="C465" s="24" t="s">
        <v>371</v>
      </c>
      <c r="D465" s="26"/>
      <c r="E465" s="26"/>
      <c r="F465" s="26"/>
    </row>
    <row r="466" spans="1:6" ht="12.75">
      <c r="A466" s="34" t="s">
        <v>1061</v>
      </c>
      <c r="B466" s="23" t="s">
        <v>1062</v>
      </c>
      <c r="C466" s="24" t="s">
        <v>289</v>
      </c>
      <c r="D466" s="26"/>
      <c r="E466" s="26"/>
      <c r="F466" s="26"/>
    </row>
    <row r="467" spans="1:6" ht="25.5">
      <c r="A467" s="34" t="s">
        <v>1063</v>
      </c>
      <c r="B467" s="23" t="s">
        <v>1064</v>
      </c>
      <c r="C467" s="24" t="s">
        <v>376</v>
      </c>
      <c r="D467" s="26"/>
      <c r="E467" s="26"/>
      <c r="F467" s="26"/>
    </row>
    <row r="468" spans="1:6" ht="12.75">
      <c r="A468" s="34" t="s">
        <v>1065</v>
      </c>
      <c r="B468" s="23" t="s">
        <v>1066</v>
      </c>
      <c r="C468" s="24" t="s">
        <v>379</v>
      </c>
      <c r="D468" s="26"/>
      <c r="E468" s="26"/>
      <c r="F468" s="26"/>
    </row>
    <row r="469" spans="1:6" ht="12.75">
      <c r="A469" s="34" t="s">
        <v>1067</v>
      </c>
      <c r="B469" s="23" t="s">
        <v>1068</v>
      </c>
      <c r="C469" s="24" t="s">
        <v>382</v>
      </c>
      <c r="D469" s="26"/>
      <c r="E469" s="26"/>
      <c r="F469" s="26"/>
    </row>
    <row r="470" spans="1:6" ht="12.75">
      <c r="A470" s="45" t="s">
        <v>463</v>
      </c>
      <c r="B470" s="23"/>
      <c r="C470" s="24"/>
      <c r="D470" s="26"/>
      <c r="E470" s="26"/>
      <c r="F470" s="26"/>
    </row>
    <row r="471" spans="1:6" ht="12.75">
      <c r="A471" s="34" t="s">
        <v>1059</v>
      </c>
      <c r="B471" s="23" t="s">
        <v>1069</v>
      </c>
      <c r="C471" s="24" t="s">
        <v>1070</v>
      </c>
      <c r="D471" s="26"/>
      <c r="E471" s="26"/>
      <c r="F471" s="26"/>
    </row>
    <row r="472" spans="1:6" ht="12.75">
      <c r="A472" s="34" t="s">
        <v>1061</v>
      </c>
      <c r="B472" s="23" t="s">
        <v>1071</v>
      </c>
      <c r="C472" s="24" t="s">
        <v>1072</v>
      </c>
      <c r="D472" s="26"/>
      <c r="E472" s="26"/>
      <c r="F472" s="26"/>
    </row>
    <row r="473" spans="1:6" ht="25.5">
      <c r="A473" s="34" t="s">
        <v>1073</v>
      </c>
      <c r="B473" s="23" t="s">
        <v>1074</v>
      </c>
      <c r="C473" s="24" t="s">
        <v>1075</v>
      </c>
      <c r="D473" s="26"/>
      <c r="E473" s="26"/>
      <c r="F473" s="26"/>
    </row>
    <row r="474" spans="1:6" ht="12.75">
      <c r="A474" s="34" t="s">
        <v>1076</v>
      </c>
      <c r="B474" s="23" t="s">
        <v>1077</v>
      </c>
      <c r="C474" s="24" t="s">
        <v>1078</v>
      </c>
      <c r="D474" s="26"/>
      <c r="E474" s="26"/>
      <c r="F474" s="26"/>
    </row>
    <row r="475" spans="1:6" ht="12.75">
      <c r="A475" s="34" t="s">
        <v>1067</v>
      </c>
      <c r="B475" s="23" t="s">
        <v>1079</v>
      </c>
      <c r="C475" s="24" t="s">
        <v>1080</v>
      </c>
      <c r="D475" s="26"/>
      <c r="E475" s="26"/>
      <c r="F475" s="26"/>
    </row>
    <row r="476" spans="1:6" ht="12.75">
      <c r="A476" s="28" t="s">
        <v>1081</v>
      </c>
      <c r="B476" s="23" t="s">
        <v>1082</v>
      </c>
      <c r="C476" s="19"/>
      <c r="D476" s="20"/>
      <c r="E476" s="20"/>
      <c r="F476" s="20"/>
    </row>
    <row r="477" spans="1:6" ht="12.75">
      <c r="A477" s="27" t="s">
        <v>1083</v>
      </c>
      <c r="B477" s="23" t="s">
        <v>1084</v>
      </c>
      <c r="C477" s="24" t="s">
        <v>1085</v>
      </c>
      <c r="D477" s="25"/>
      <c r="E477" s="25"/>
      <c r="F477" s="25"/>
    </row>
    <row r="478" spans="1:6" ht="12.75">
      <c r="A478" s="27" t="s">
        <v>1086</v>
      </c>
      <c r="B478" s="23" t="s">
        <v>1087</v>
      </c>
      <c r="C478" s="24" t="s">
        <v>244</v>
      </c>
      <c r="D478" s="25"/>
      <c r="E478" s="25"/>
      <c r="F478" s="25"/>
    </row>
    <row r="479" spans="1:6" ht="12.75">
      <c r="A479" s="27" t="s">
        <v>1088</v>
      </c>
      <c r="B479" s="23" t="s">
        <v>1089</v>
      </c>
      <c r="C479" s="24" t="s">
        <v>271</v>
      </c>
      <c r="D479" s="25"/>
      <c r="E479" s="25"/>
      <c r="F479" s="25"/>
    </row>
    <row r="480" spans="1:6" ht="12.75">
      <c r="A480" s="34" t="s">
        <v>1090</v>
      </c>
      <c r="B480" s="23" t="s">
        <v>1091</v>
      </c>
      <c r="C480" s="24" t="s">
        <v>425</v>
      </c>
      <c r="D480" s="26"/>
      <c r="E480" s="26"/>
      <c r="F480" s="26"/>
    </row>
    <row r="481" spans="1:6" ht="12.75">
      <c r="A481" s="34" t="s">
        <v>1092</v>
      </c>
      <c r="B481" s="23" t="s">
        <v>1093</v>
      </c>
      <c r="C481" s="24" t="s">
        <v>428</v>
      </c>
      <c r="D481" s="26"/>
      <c r="E481" s="26"/>
      <c r="F481" s="26"/>
    </row>
    <row r="482" spans="1:6" ht="12.75">
      <c r="A482" s="34" t="s">
        <v>1094</v>
      </c>
      <c r="B482" s="23" t="s">
        <v>1095</v>
      </c>
      <c r="C482" s="24" t="s">
        <v>431</v>
      </c>
      <c r="D482" s="26"/>
      <c r="E482" s="26"/>
      <c r="F482" s="26"/>
    </row>
    <row r="483" spans="1:6" ht="12.75">
      <c r="A483" s="45" t="s">
        <v>463</v>
      </c>
      <c r="B483" s="23"/>
      <c r="C483" s="24"/>
      <c r="D483" s="26"/>
      <c r="E483" s="26"/>
      <c r="F483" s="26"/>
    </row>
    <row r="484" spans="1:6" ht="12.75">
      <c r="A484" s="34" t="s">
        <v>1090</v>
      </c>
      <c r="B484" s="23" t="s">
        <v>1096</v>
      </c>
      <c r="C484" s="24" t="s">
        <v>1097</v>
      </c>
      <c r="D484" s="26"/>
      <c r="E484" s="26"/>
      <c r="F484" s="26"/>
    </row>
    <row r="485" spans="1:6" ht="12.75">
      <c r="A485" s="34" t="s">
        <v>1098</v>
      </c>
      <c r="B485" s="23" t="s">
        <v>1099</v>
      </c>
      <c r="C485" s="24" t="s">
        <v>1100</v>
      </c>
      <c r="D485" s="26"/>
      <c r="E485" s="26"/>
      <c r="F485" s="26"/>
    </row>
    <row r="486" spans="1:6" ht="12.75">
      <c r="A486" s="34" t="s">
        <v>1101</v>
      </c>
      <c r="B486" s="23" t="s">
        <v>1102</v>
      </c>
      <c r="C486" s="24" t="s">
        <v>1103</v>
      </c>
      <c r="D486" s="26"/>
      <c r="E486" s="26"/>
      <c r="F486" s="26"/>
    </row>
    <row r="487" spans="1:6" ht="12.75">
      <c r="A487" s="28" t="s">
        <v>1104</v>
      </c>
      <c r="B487" s="23" t="s">
        <v>1105</v>
      </c>
      <c r="C487" s="19"/>
      <c r="D487" s="20">
        <f>D488</f>
        <v>19327875</v>
      </c>
      <c r="E487" s="20">
        <f>E488</f>
        <v>0</v>
      </c>
      <c r="F487" s="20">
        <f>F488</f>
        <v>19327875</v>
      </c>
    </row>
    <row r="488" spans="1:6" ht="12.75">
      <c r="A488" s="27" t="s">
        <v>1106</v>
      </c>
      <c r="B488" s="23" t="s">
        <v>1107</v>
      </c>
      <c r="C488" s="24" t="s">
        <v>1108</v>
      </c>
      <c r="D488" s="25">
        <f>D493</f>
        <v>19327875</v>
      </c>
      <c r="E488" s="25">
        <f>E493</f>
        <v>0</v>
      </c>
      <c r="F488" s="25">
        <f>F493</f>
        <v>19327875</v>
      </c>
    </row>
    <row r="489" spans="1:6" ht="12.75">
      <c r="A489" s="27" t="s">
        <v>434</v>
      </c>
      <c r="B489" s="23" t="s">
        <v>1109</v>
      </c>
      <c r="C489" s="24" t="s">
        <v>277</v>
      </c>
      <c r="D489" s="25">
        <f aca="true" t="shared" si="14" ref="D489:F490">D490</f>
        <v>19327875</v>
      </c>
      <c r="E489" s="25">
        <f t="shared" si="14"/>
        <v>0</v>
      </c>
      <c r="F489" s="25">
        <f t="shared" si="14"/>
        <v>19327875</v>
      </c>
    </row>
    <row r="490" spans="1:6" ht="12.75">
      <c r="A490" s="27" t="s">
        <v>1110</v>
      </c>
      <c r="B490" s="23" t="s">
        <v>1111</v>
      </c>
      <c r="C490" s="24" t="s">
        <v>280</v>
      </c>
      <c r="D490" s="25">
        <f t="shared" si="14"/>
        <v>19327875</v>
      </c>
      <c r="E490" s="25">
        <f t="shared" si="14"/>
        <v>0</v>
      </c>
      <c r="F490" s="25">
        <f t="shared" si="14"/>
        <v>19327875</v>
      </c>
    </row>
    <row r="491" spans="1:6" ht="12.75">
      <c r="A491" s="27" t="s">
        <v>1112</v>
      </c>
      <c r="B491" s="23" t="s">
        <v>1113</v>
      </c>
      <c r="C491" s="24" t="s">
        <v>283</v>
      </c>
      <c r="D491" s="26">
        <f>'[1]r3'!F490</f>
        <v>19327875</v>
      </c>
      <c r="E491" s="26"/>
      <c r="F491" s="26">
        <f>F493</f>
        <v>19327875</v>
      </c>
    </row>
    <row r="492" spans="1:6" ht="12.75">
      <c r="A492" s="37" t="s">
        <v>463</v>
      </c>
      <c r="B492" s="23"/>
      <c r="C492" s="24"/>
      <c r="D492" s="26"/>
      <c r="E492" s="26"/>
      <c r="F492" s="26"/>
    </row>
    <row r="493" spans="1:6" ht="12.75">
      <c r="A493" s="34" t="s">
        <v>1114</v>
      </c>
      <c r="B493" s="23" t="s">
        <v>1115</v>
      </c>
      <c r="C493" s="24" t="s">
        <v>1116</v>
      </c>
      <c r="D493" s="26">
        <f>'[1]r3'!F492</f>
        <v>19327875</v>
      </c>
      <c r="E493" s="26"/>
      <c r="F493" s="26">
        <f>D493+E493</f>
        <v>19327875</v>
      </c>
    </row>
    <row r="494" spans="1:8" ht="12.75">
      <c r="A494" s="28" t="s">
        <v>1117</v>
      </c>
      <c r="B494" s="23" t="s">
        <v>1118</v>
      </c>
      <c r="C494" s="19"/>
      <c r="D494" s="20">
        <f aca="true" t="shared" si="15" ref="D494:F496">D495</f>
        <v>0</v>
      </c>
      <c r="E494" s="20">
        <f t="shared" si="15"/>
        <v>0</v>
      </c>
      <c r="F494" s="20">
        <f t="shared" si="15"/>
        <v>0</v>
      </c>
      <c r="H494" s="52"/>
    </row>
    <row r="495" spans="1:6" ht="12.75">
      <c r="A495" s="27" t="s">
        <v>1119</v>
      </c>
      <c r="B495" s="23" t="s">
        <v>1120</v>
      </c>
      <c r="C495" s="24" t="s">
        <v>280</v>
      </c>
      <c r="D495" s="25">
        <f t="shared" si="15"/>
        <v>0</v>
      </c>
      <c r="E495" s="25">
        <f t="shared" si="15"/>
        <v>0</v>
      </c>
      <c r="F495" s="25">
        <f t="shared" si="15"/>
        <v>0</v>
      </c>
    </row>
    <row r="496" spans="1:6" ht="12.75">
      <c r="A496" s="27" t="s">
        <v>1121</v>
      </c>
      <c r="B496" s="23" t="s">
        <v>1122</v>
      </c>
      <c r="C496" s="24" t="s">
        <v>1123</v>
      </c>
      <c r="D496" s="25">
        <f t="shared" si="15"/>
        <v>0</v>
      </c>
      <c r="E496" s="25">
        <f t="shared" si="15"/>
        <v>0</v>
      </c>
      <c r="F496" s="25">
        <f t="shared" si="15"/>
        <v>0</v>
      </c>
    </row>
    <row r="497" spans="1:6" ht="12.75">
      <c r="A497" s="27" t="s">
        <v>1124</v>
      </c>
      <c r="B497" s="23" t="s">
        <v>1125</v>
      </c>
      <c r="C497" s="24" t="s">
        <v>288</v>
      </c>
      <c r="D497" s="26">
        <f>D12-D104</f>
        <v>0</v>
      </c>
      <c r="E497" s="26">
        <f>E12-E104</f>
        <v>0</v>
      </c>
      <c r="F497" s="26">
        <f>F12-F104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monica</cp:lastModifiedBy>
  <dcterms:created xsi:type="dcterms:W3CDTF">2004-05-24T06:37:42Z</dcterms:created>
  <dcterms:modified xsi:type="dcterms:W3CDTF">2004-06-02T05:14:38Z</dcterms:modified>
  <cp:category/>
  <cp:version/>
  <cp:contentType/>
  <cp:contentStatus/>
</cp:coreProperties>
</file>