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65311" windowWidth="11325" windowHeight="6300" activeTab="1"/>
  </bookViews>
  <sheets>
    <sheet name="Lista  de inv 2006 final " sheetId="1" r:id="rId1"/>
    <sheet name="Februarie" sheetId="2" r:id="rId2"/>
  </sheets>
  <definedNames>
    <definedName name="_xlnm._FilterDatabase" localSheetId="1" hidden="1">'Februarie'!$A$11:$D$82</definedName>
    <definedName name="_xlnm._FilterDatabase" localSheetId="0" hidden="1">'Lista  de inv 2006 final '!$A$11:$D$55</definedName>
    <definedName name="_xlnm.Print_Titles" localSheetId="1">'Februarie'!$9:$11</definedName>
    <definedName name="_xlnm.Print_Titles" localSheetId="0">'Lista  de inv 2006 final '!$9:$11</definedName>
  </definedNames>
  <calcPr fullCalcOnLoad="1"/>
</workbook>
</file>

<file path=xl/sharedStrings.xml><?xml version="1.0" encoding="utf-8"?>
<sst xmlns="http://schemas.openxmlformats.org/spreadsheetml/2006/main" count="214" uniqueCount="99">
  <si>
    <t>Nr. crt.</t>
  </si>
  <si>
    <t>Simbol 
cap bug</t>
  </si>
  <si>
    <t>Denumire</t>
  </si>
  <si>
    <t>Propunere 2006</t>
  </si>
  <si>
    <t>TOTAL INVESTIŢII 2006</t>
  </si>
  <si>
    <t>CONSILIUL JUDETEAN MURES,total din care:</t>
  </si>
  <si>
    <t>Total cap 51</t>
  </si>
  <si>
    <t>51.A</t>
  </si>
  <si>
    <t xml:space="preserve">Reţea de calculatoare </t>
  </si>
  <si>
    <t>Modernizare imobil din Târgu Mureş str. Plutelor nr.1</t>
  </si>
  <si>
    <t>51.C</t>
  </si>
  <si>
    <t>SF pt.Parc tehnologic cercetare incubator parteneriat public privat cu Universitatea Petru Maior</t>
  </si>
  <si>
    <t xml:space="preserve">Hărţi topo pe suport magnetic </t>
  </si>
  <si>
    <t>Dotări (calculatoare, imprimante, GPS,aparat topo)</t>
  </si>
  <si>
    <t>Soft bază de date</t>
  </si>
  <si>
    <t xml:space="preserve">SF-uri nenominalizate </t>
  </si>
  <si>
    <t>Dotare pt. Program de intervenţie rapidă - Împreună pentru apărarea comunităţii</t>
  </si>
  <si>
    <t>Total cap 60</t>
  </si>
  <si>
    <t>CENTRUL MILITAR JUDETEAN  MURES</t>
  </si>
  <si>
    <t>60.C</t>
  </si>
  <si>
    <t>Dotări (instalaţii PSI)</t>
  </si>
  <si>
    <t>Total cap 70</t>
  </si>
  <si>
    <t>70.A</t>
  </si>
  <si>
    <t xml:space="preserve">Contribuţia Consiliului Judeţean Mureş la Programul de alimentare cu apă aprobat cu HG 1036/2004 (taxe, avize, drumuri de acces pt. localităţile Săbed, Gorneşti, Periş, Eremitu, Câmpu Cetăţii, Mătrici, Demieni, Călugăreni, Chiheru de Jos, Chiheru de Sus) </t>
  </si>
  <si>
    <t>70.C</t>
  </si>
  <si>
    <t>Contribuţia Consiliului jud. Mureş pentru SF "Canalizare comuna Saschiz împreuna cu comuna Buneşti jud. Braşov"</t>
  </si>
  <si>
    <t>Total cap 80</t>
  </si>
  <si>
    <t>80.C</t>
  </si>
  <si>
    <t>Achiziţie teren pentru Parcul Industrial</t>
  </si>
  <si>
    <t>Total cap 84</t>
  </si>
  <si>
    <t>84.C</t>
  </si>
  <si>
    <t xml:space="preserve">Achiziţie de teren pentru împrejmuire gard </t>
  </si>
  <si>
    <t>Total cap 87</t>
  </si>
  <si>
    <t>87.C</t>
  </si>
  <si>
    <t>Participare CS SC AQUASERV Company SA</t>
  </si>
  <si>
    <t>UNITATI  DE  CULTURA - total din care:</t>
  </si>
  <si>
    <t xml:space="preserve">Ansamblul artistic "MURESUL"         </t>
  </si>
  <si>
    <t>67.C</t>
  </si>
  <si>
    <t>Dotări (autocar)</t>
  </si>
  <si>
    <t>SF pentru amenajare clădire cinematograf "Unirea"</t>
  </si>
  <si>
    <t>67.B</t>
  </si>
  <si>
    <t>Amenajare clădire cinematograf "Unirea"</t>
  </si>
  <si>
    <t xml:space="preserve">Muzeul Judetean MURES                     </t>
  </si>
  <si>
    <t>Dotări (cazane termice pt. încălzire şi calorifere la clădirea din str. Mărăşti nr.8; vitrine expoziţie,aparate foto digitale, cameră video, calculatoare, 2 GPS -detector de metale)</t>
  </si>
  <si>
    <t xml:space="preserve">Biblioteca Judeteana Mures              </t>
  </si>
  <si>
    <t xml:space="preserve">Restaurare clădirea secţia de Artă şi Galeria Ion Vlasiu - Biblioteca Teleki  </t>
  </si>
  <si>
    <t>Dotări (depozit de cărţi )</t>
  </si>
  <si>
    <t xml:space="preserve">Administratia Palatului Culturii          </t>
  </si>
  <si>
    <t>Modernizarea instalaţiei electrice</t>
  </si>
  <si>
    <t xml:space="preserve">Filarmonica de Stat Tirgu Mures        </t>
  </si>
  <si>
    <t>Modernizarea sistemului fonic la orgă</t>
  </si>
  <si>
    <t>DIRECŢIA GENERALĂ DE ASISTENŢĂ SOCIALĂ ŞI PROTECŢIA COPILULUI MUREŞ total, din care:</t>
  </si>
  <si>
    <t>68.B</t>
  </si>
  <si>
    <t>Reabilitare termică CIA Sighişoara</t>
  </si>
  <si>
    <t>Rampe de acces la subunităţile DGASPC conf. standarde UE (fără SF)</t>
  </si>
  <si>
    <t>Contribuţia Consiliului Judeţean Mureş la proiectele PHARE 2003/2005 privind persoanele cu dizabilităţi (numai contribuţia cheltuieli eligibile)</t>
  </si>
  <si>
    <t xml:space="preserve">SURM                                                  </t>
  </si>
  <si>
    <t>Extindere conducta mag alim cu apă  Reghin-Fărăgău</t>
  </si>
  <si>
    <t>Calculatoare portabile pt. consilieri (32 buc)</t>
  </si>
  <si>
    <t>CONSILIUL JUDEŢEAN</t>
  </si>
  <si>
    <t xml:space="preserve">Lista obiectivelor de investiţii publice pe anul 2006 </t>
  </si>
  <si>
    <t>cu finanţare din bugetul local şi din fondul de rulment</t>
  </si>
  <si>
    <t>- lei (RON) -</t>
  </si>
  <si>
    <t>Influenţe      +</t>
  </si>
  <si>
    <t>Influenţe     -</t>
  </si>
  <si>
    <t>Total prevederi 2006</t>
  </si>
  <si>
    <t>Valori rectificate</t>
  </si>
  <si>
    <t>51. A</t>
  </si>
  <si>
    <t>51. C</t>
  </si>
  <si>
    <t>60. C</t>
  </si>
  <si>
    <t>70. A</t>
  </si>
  <si>
    <t>70. C</t>
  </si>
  <si>
    <t>80. C</t>
  </si>
  <si>
    <t>84. C</t>
  </si>
  <si>
    <t>87. C</t>
  </si>
  <si>
    <t>67. C</t>
  </si>
  <si>
    <t>67. B</t>
  </si>
  <si>
    <t>Buget local</t>
  </si>
  <si>
    <t>Fond de rulment</t>
  </si>
  <si>
    <r>
      <t xml:space="preserve">JUDEŢUL MUREŞ                                                                                       </t>
    </r>
    <r>
      <rPr>
        <i/>
        <sz val="10"/>
        <rFont val="Tahoma"/>
        <family val="2"/>
      </rPr>
      <t>Hot. CJM nr. 153/20.12.2005</t>
    </r>
  </si>
  <si>
    <r>
      <t xml:space="preserve">ROMÂNIA                                                                                                              </t>
    </r>
    <r>
      <rPr>
        <i/>
        <sz val="10"/>
        <rFont val="Tahoma"/>
        <family val="2"/>
      </rPr>
      <t>Anexa nr. 5</t>
    </r>
  </si>
  <si>
    <t>Centrală telefonică</t>
  </si>
  <si>
    <t>Participare CS Asociaţia Metropolitană</t>
  </si>
  <si>
    <t>Achiziţionare program informatic</t>
  </si>
  <si>
    <t>Teatrul pentru Copii şi Tineret "Ariel" Târgu Mureş</t>
  </si>
  <si>
    <t>Şcoala de Arte şi Meserii Târgu Mureş</t>
  </si>
  <si>
    <t>Centrul Judeţean de Conservare şi Valorificare a Tradiţiei şi Creaţiei Populare Mureş</t>
  </si>
  <si>
    <t>Dotări</t>
  </si>
  <si>
    <t>Redacţia Revistei "Vatra"</t>
  </si>
  <si>
    <t>Redacţia Revistei "Lato"</t>
  </si>
  <si>
    <t>UNITĂŢI DE ÎNVĂŢĂMÂNT</t>
  </si>
  <si>
    <t>Şcoala Specială nr.1 Târgu Mureş</t>
  </si>
  <si>
    <t>65.C</t>
  </si>
  <si>
    <t>Şcoala Specială nr.2 Târgu Mureş</t>
  </si>
  <si>
    <t>Şcoala de Arte şi Meserii (pentru copii cu deficienţe mintale) Reghin</t>
  </si>
  <si>
    <r>
      <t xml:space="preserve">ROMÂNIA                                                                                                                                          </t>
    </r>
    <r>
      <rPr>
        <sz val="10"/>
        <rFont val="Tahoma"/>
        <family val="2"/>
      </rPr>
      <t>Anexa nr. 4</t>
    </r>
    <r>
      <rPr>
        <b/>
        <sz val="10"/>
        <rFont val="Tahoma"/>
        <family val="2"/>
      </rPr>
      <t xml:space="preserve">    </t>
    </r>
  </si>
  <si>
    <r>
      <t xml:space="preserve">JUDEŢUL MUREŞ                                                                                                      </t>
    </r>
    <r>
      <rPr>
        <sz val="10"/>
        <rFont val="Tahoma"/>
        <family val="2"/>
      </rPr>
      <t>Hot. CJM nr. …….../………..2006</t>
    </r>
  </si>
  <si>
    <t>SF pentru încălzire centrală la clădirea din str. Mărăşti nr. 8</t>
  </si>
  <si>
    <t>Încălzirea centrală la clădirea din str. Mărăşti nr. 8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</si>
</sst>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L_E_I_-;\-* #,##0\ _L_E_I_-;_-* &quot;-&quot;\ _L_E_I_-;_-@_-"/>
    <numFmt numFmtId="181" formatCode="_-* #,##0.00\ _L_E_I_-;\-* #,##0.00\ _L_E_I_-;_-* &quot;-&quot;??\ _L_E_I_-;_-@_-"/>
  </numFmts>
  <fonts count="18">
    <font>
      <sz val="10"/>
      <name val="Arial"/>
      <family val="0"/>
    </font>
    <font>
      <sz val="8"/>
      <name val="Tahoma"/>
      <family val="2"/>
    </font>
    <font>
      <b/>
      <i/>
      <sz val="10"/>
      <color indexed="10"/>
      <name val="Tahoma"/>
      <family val="2"/>
    </font>
    <font>
      <b/>
      <i/>
      <sz val="10"/>
      <name val="Tahoma"/>
      <family val="2"/>
    </font>
    <font>
      <i/>
      <sz val="10"/>
      <name val="Tahoma"/>
      <family val="2"/>
    </font>
    <font>
      <b/>
      <i/>
      <sz val="10"/>
      <color indexed="8"/>
      <name val="Tahoma"/>
      <family val="2"/>
    </font>
    <font>
      <b/>
      <i/>
      <sz val="10"/>
      <color indexed="12"/>
      <name val="Tahoma"/>
      <family val="2"/>
    </font>
    <font>
      <i/>
      <sz val="10"/>
      <color indexed="8"/>
      <name val="Tahoma"/>
      <family val="2"/>
    </font>
    <font>
      <i/>
      <sz val="10"/>
      <color indexed="10"/>
      <name val="Tahoma"/>
      <family val="2"/>
    </font>
    <font>
      <b/>
      <i/>
      <sz val="8"/>
      <name val="Tahoma"/>
      <family val="2"/>
    </font>
    <font>
      <i/>
      <sz val="8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10"/>
      <name val="Tahoma"/>
      <family val="2"/>
    </font>
    <font>
      <sz val="10"/>
      <color indexed="10"/>
      <name val="Tahoma"/>
      <family val="2"/>
    </font>
    <font>
      <b/>
      <sz val="10"/>
      <color indexed="12"/>
      <name val="Tahoma"/>
      <family val="2"/>
    </font>
    <font>
      <b/>
      <sz val="10"/>
      <color indexed="10"/>
      <name val="Tahoma"/>
      <family val="2"/>
    </font>
    <font>
      <b/>
      <i/>
      <sz val="11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49" fontId="2" fillId="0" borderId="1" xfId="15" applyNumberFormat="1" applyFont="1" applyBorder="1" applyAlignment="1">
      <alignment vertical="center" wrapText="1"/>
      <protection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5" fillId="2" borderId="1" xfId="0" applyFont="1" applyFill="1" applyBorder="1" applyAlignment="1">
      <alignment/>
    </xf>
    <xf numFmtId="3" fontId="3" fillId="2" borderId="1" xfId="0" applyNumberFormat="1" applyFont="1" applyFill="1" applyBorder="1" applyAlignment="1">
      <alignment/>
    </xf>
    <xf numFmtId="49" fontId="6" fillId="3" borderId="1" xfId="15" applyNumberFormat="1" applyFont="1" applyFill="1" applyBorder="1" applyAlignment="1">
      <alignment vertical="center" wrapText="1"/>
      <protection/>
    </xf>
    <xf numFmtId="3" fontId="6" fillId="3" borderId="1" xfId="0" applyNumberFormat="1" applyFont="1" applyFill="1" applyBorder="1" applyAlignment="1">
      <alignment/>
    </xf>
    <xf numFmtId="0" fontId="3" fillId="4" borderId="1" xfId="0" applyFont="1" applyFill="1" applyBorder="1" applyAlignment="1">
      <alignment vertical="center" wrapText="1"/>
    </xf>
    <xf numFmtId="3" fontId="3" fillId="4" borderId="1" xfId="0" applyNumberFormat="1" applyFont="1" applyFill="1" applyBorder="1" applyAlignment="1">
      <alignment/>
    </xf>
    <xf numFmtId="49" fontId="7" fillId="5" borderId="1" xfId="15" applyNumberFormat="1" applyFont="1" applyFill="1" applyBorder="1" applyAlignment="1">
      <alignment vertical="center" wrapText="1"/>
      <protection/>
    </xf>
    <xf numFmtId="3" fontId="4" fillId="0" borderId="1" xfId="0" applyNumberFormat="1" applyFont="1" applyBorder="1" applyAlignment="1">
      <alignment/>
    </xf>
    <xf numFmtId="49" fontId="4" fillId="0" borderId="1" xfId="15" applyNumberFormat="1" applyFont="1" applyBorder="1" applyAlignment="1">
      <alignment vertical="center" wrapText="1"/>
      <protection/>
    </xf>
    <xf numFmtId="0" fontId="4" fillId="0" borderId="1" xfId="0" applyFont="1" applyBorder="1" applyAlignment="1">
      <alignment vertical="center" wrapText="1"/>
    </xf>
    <xf numFmtId="49" fontId="4" fillId="5" borderId="1" xfId="15" applyNumberFormat="1" applyFont="1" applyFill="1" applyBorder="1" applyAlignment="1">
      <alignment vertical="center" wrapText="1"/>
      <protection/>
    </xf>
    <xf numFmtId="49" fontId="2" fillId="5" borderId="1" xfId="15" applyNumberFormat="1" applyFont="1" applyFill="1" applyBorder="1" applyAlignment="1">
      <alignment vertical="center" wrapText="1"/>
      <protection/>
    </xf>
    <xf numFmtId="3" fontId="2" fillId="0" borderId="1" xfId="0" applyNumberFormat="1" applyFont="1" applyBorder="1" applyAlignment="1">
      <alignment/>
    </xf>
    <xf numFmtId="0" fontId="8" fillId="0" borderId="0" xfId="0" applyFont="1" applyAlignment="1">
      <alignment/>
    </xf>
    <xf numFmtId="49" fontId="4" fillId="5" borderId="1" xfId="15" applyNumberFormat="1" applyFont="1" applyFill="1" applyBorder="1" applyAlignment="1">
      <alignment horizontal="justify" vertical="center" wrapText="1"/>
      <protection/>
    </xf>
    <xf numFmtId="49" fontId="6" fillId="6" borderId="1" xfId="15" applyNumberFormat="1" applyFont="1" applyFill="1" applyBorder="1" applyAlignment="1">
      <alignment vertical="center" wrapText="1"/>
      <protection/>
    </xf>
    <xf numFmtId="3" fontId="6" fillId="6" borderId="1" xfId="0" applyNumberFormat="1" applyFont="1" applyFill="1" applyBorder="1" applyAlignment="1">
      <alignment vertical="center"/>
    </xf>
    <xf numFmtId="3" fontId="4" fillId="0" borderId="1" xfId="0" applyNumberFormat="1" applyFont="1" applyBorder="1" applyAlignment="1">
      <alignment wrapText="1"/>
    </xf>
    <xf numFmtId="49" fontId="4" fillId="0" borderId="1" xfId="15" applyNumberFormat="1" applyFont="1" applyBorder="1" applyAlignment="1">
      <alignment horizontal="justify" vertical="center" wrapText="1"/>
      <protection/>
    </xf>
    <xf numFmtId="49" fontId="7" fillId="0" borderId="1" xfId="15" applyNumberFormat="1" applyFont="1" applyBorder="1" applyAlignment="1">
      <alignment vertical="center" wrapText="1"/>
      <protection/>
    </xf>
    <xf numFmtId="3" fontId="6" fillId="6" borderId="1" xfId="0" applyNumberFormat="1" applyFont="1" applyFill="1" applyBorder="1" applyAlignment="1">
      <alignment/>
    </xf>
    <xf numFmtId="3" fontId="4" fillId="0" borderId="0" xfId="0" applyNumberFormat="1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49" fontId="4" fillId="0" borderId="0" xfId="0" applyNumberFormat="1" applyFont="1" applyAlignment="1">
      <alignment horizontal="right"/>
    </xf>
    <xf numFmtId="0" fontId="9" fillId="0" borderId="1" xfId="0" applyFont="1" applyBorder="1" applyAlignment="1">
      <alignment horizontal="center"/>
    </xf>
    <xf numFmtId="3" fontId="9" fillId="0" borderId="1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13" fillId="4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13" fillId="6" borderId="1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3" fontId="11" fillId="0" borderId="0" xfId="0" applyNumberFormat="1" applyFont="1" applyAlignment="1">
      <alignment/>
    </xf>
    <xf numFmtId="3" fontId="12" fillId="0" borderId="1" xfId="0" applyNumberFormat="1" applyFont="1" applyBorder="1" applyAlignment="1">
      <alignment horizontal="center"/>
    </xf>
    <xf numFmtId="3" fontId="11" fillId="2" borderId="1" xfId="0" applyNumberFormat="1" applyFont="1" applyFill="1" applyBorder="1" applyAlignment="1">
      <alignment/>
    </xf>
    <xf numFmtId="3" fontId="15" fillId="3" borderId="1" xfId="0" applyNumberFormat="1" applyFont="1" applyFill="1" applyBorder="1" applyAlignment="1">
      <alignment/>
    </xf>
    <xf numFmtId="3" fontId="11" fillId="4" borderId="1" xfId="0" applyNumberFormat="1" applyFont="1" applyFill="1" applyBorder="1" applyAlignment="1">
      <alignment/>
    </xf>
    <xf numFmtId="3" fontId="13" fillId="0" borderId="1" xfId="0" applyNumberFormat="1" applyFont="1" applyBorder="1" applyAlignment="1">
      <alignment/>
    </xf>
    <xf numFmtId="3" fontId="16" fillId="0" borderId="1" xfId="0" applyNumberFormat="1" applyFont="1" applyBorder="1" applyAlignment="1">
      <alignment/>
    </xf>
    <xf numFmtId="3" fontId="15" fillId="6" borderId="1" xfId="0" applyNumberFormat="1" applyFont="1" applyFill="1" applyBorder="1" applyAlignment="1">
      <alignment vertical="center"/>
    </xf>
    <xf numFmtId="3" fontId="13" fillId="0" borderId="1" xfId="0" applyNumberFormat="1" applyFont="1" applyBorder="1" applyAlignment="1">
      <alignment wrapText="1"/>
    </xf>
    <xf numFmtId="3" fontId="15" fillId="6" borderId="1" xfId="0" applyNumberFormat="1" applyFont="1" applyFill="1" applyBorder="1" applyAlignment="1">
      <alignment/>
    </xf>
    <xf numFmtId="3" fontId="13" fillId="0" borderId="0" xfId="0" applyNumberFormat="1" applyFont="1" applyAlignment="1">
      <alignment/>
    </xf>
    <xf numFmtId="0" fontId="13" fillId="0" borderId="1" xfId="0" applyFont="1" applyBorder="1" applyAlignment="1">
      <alignment horizontal="center" vertical="center" wrapText="1"/>
    </xf>
    <xf numFmtId="3" fontId="13" fillId="0" borderId="1" xfId="0" applyNumberFormat="1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13" fillId="0" borderId="1" xfId="0" applyFont="1" applyBorder="1" applyAlignment="1">
      <alignment horizontal="center" vertical="center"/>
    </xf>
    <xf numFmtId="3" fontId="13" fillId="0" borderId="1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/>
    </xf>
    <xf numFmtId="3" fontId="10" fillId="0" borderId="1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vertical="center"/>
    </xf>
    <xf numFmtId="3" fontId="13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center"/>
    </xf>
    <xf numFmtId="3" fontId="13" fillId="4" borderId="1" xfId="0" applyNumberFormat="1" applyFont="1" applyFill="1" applyBorder="1" applyAlignment="1">
      <alignment/>
    </xf>
    <xf numFmtId="3" fontId="14" fillId="0" borderId="1" xfId="0" applyNumberFormat="1" applyFont="1" applyBorder="1" applyAlignment="1">
      <alignment/>
    </xf>
    <xf numFmtId="3" fontId="13" fillId="3" borderId="1" xfId="0" applyNumberFormat="1" applyFont="1" applyFill="1" applyBorder="1" applyAlignment="1">
      <alignment/>
    </xf>
    <xf numFmtId="3" fontId="1" fillId="0" borderId="1" xfId="0" applyNumberFormat="1" applyFont="1" applyBorder="1" applyAlignment="1">
      <alignment/>
    </xf>
    <xf numFmtId="0" fontId="16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15" fillId="3" borderId="1" xfId="0" applyFont="1" applyFill="1" applyBorder="1" applyAlignment="1">
      <alignment horizontal="center"/>
    </xf>
    <xf numFmtId="0" fontId="6" fillId="0" borderId="0" xfId="0" applyFont="1" applyAlignment="1">
      <alignment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49" fontId="3" fillId="0" borderId="1" xfId="15" applyNumberFormat="1" applyFont="1" applyBorder="1" applyAlignment="1">
      <alignment horizontal="center" vertical="center" wrapText="1"/>
      <protection/>
    </xf>
    <xf numFmtId="3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9" fontId="11" fillId="0" borderId="1" xfId="15" applyNumberFormat="1" applyFont="1" applyBorder="1" applyAlignment="1">
      <alignment horizontal="center" vertical="center" wrapText="1"/>
      <protection/>
    </xf>
    <xf numFmtId="0" fontId="11" fillId="0" borderId="0" xfId="0" applyFont="1" applyAlignment="1">
      <alignment horizontal="left"/>
    </xf>
    <xf numFmtId="3" fontId="16" fillId="0" borderId="2" xfId="0" applyNumberFormat="1" applyFont="1" applyBorder="1" applyAlignment="1">
      <alignment horizontal="center" wrapText="1"/>
    </xf>
    <xf numFmtId="3" fontId="16" fillId="0" borderId="3" xfId="0" applyNumberFormat="1" applyFont="1" applyBorder="1" applyAlignment="1">
      <alignment horizontal="center" wrapText="1"/>
    </xf>
    <xf numFmtId="3" fontId="16" fillId="0" borderId="1" xfId="0" applyNumberFormat="1" applyFont="1" applyBorder="1" applyAlignment="1">
      <alignment horizontal="center" wrapText="1"/>
    </xf>
    <xf numFmtId="3" fontId="11" fillId="0" borderId="2" xfId="0" applyNumberFormat="1" applyFont="1" applyBorder="1" applyAlignment="1">
      <alignment horizontal="center" vertical="center" wrapText="1"/>
    </xf>
    <xf numFmtId="3" fontId="11" fillId="0" borderId="3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3" fontId="13" fillId="0" borderId="1" xfId="0" applyNumberFormat="1" applyFont="1" applyBorder="1" applyAlignment="1">
      <alignment horizontal="right" vertical="center"/>
    </xf>
    <xf numFmtId="3" fontId="16" fillId="0" borderId="1" xfId="0" applyNumberFormat="1" applyFont="1" applyBorder="1" applyAlignment="1">
      <alignment vertical="center"/>
    </xf>
  </cellXfs>
  <cellStyles count="7">
    <cellStyle name="Normal" xfId="0"/>
    <cellStyle name="Normal_Foaie1" xfId="15"/>
    <cellStyle name="Percent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workbookViewId="0" topLeftCell="A1">
      <pane ySplit="12" topLeftCell="BM13" activePane="bottomLeft" state="frozen"/>
      <selection pane="topLeft" activeCell="A1" sqref="A1"/>
      <selection pane="bottomLeft" activeCell="H9" sqref="H9"/>
    </sheetView>
  </sheetViews>
  <sheetFormatPr defaultColWidth="9.140625" defaultRowHeight="12.75"/>
  <cols>
    <col min="1" max="1" width="5.00390625" style="2" customWidth="1"/>
    <col min="2" max="2" width="7.421875" style="2" customWidth="1"/>
    <col min="3" max="3" width="45.28125" style="4" customWidth="1"/>
    <col min="4" max="4" width="10.7109375" style="26" customWidth="1"/>
    <col min="5" max="5" width="9.8515625" style="26" customWidth="1"/>
    <col min="6" max="6" width="10.57421875" style="26" customWidth="1"/>
    <col min="7" max="16384" width="9.140625" style="4" customWidth="1"/>
  </cols>
  <sheetData>
    <row r="1" spans="1:6" s="27" customFormat="1" ht="12.75">
      <c r="A1" s="87" t="s">
        <v>80</v>
      </c>
      <c r="B1" s="87"/>
      <c r="C1" s="87"/>
      <c r="D1" s="87"/>
      <c r="E1" s="87"/>
      <c r="F1" s="87"/>
    </row>
    <row r="2" spans="1:6" s="27" customFormat="1" ht="12.75">
      <c r="A2" s="87" t="s">
        <v>79</v>
      </c>
      <c r="B2" s="87"/>
      <c r="C2" s="87"/>
      <c r="D2" s="87"/>
      <c r="E2" s="87"/>
      <c r="F2" s="87"/>
    </row>
    <row r="3" spans="1:6" s="27" customFormat="1" ht="12.75">
      <c r="A3" s="87" t="s">
        <v>59</v>
      </c>
      <c r="B3" s="87"/>
      <c r="C3" s="87"/>
      <c r="D3" s="87"/>
      <c r="E3" s="87"/>
      <c r="F3" s="87"/>
    </row>
    <row r="4" spans="1:6" s="27" customFormat="1" ht="12.75">
      <c r="A4" s="29"/>
      <c r="B4" s="29"/>
      <c r="D4" s="28"/>
      <c r="E4" s="28"/>
      <c r="F4" s="28"/>
    </row>
    <row r="5" spans="1:6" s="27" customFormat="1" ht="12.75">
      <c r="A5" s="84" t="s">
        <v>60</v>
      </c>
      <c r="B5" s="84"/>
      <c r="C5" s="84"/>
      <c r="D5" s="84"/>
      <c r="E5" s="84"/>
      <c r="F5" s="84"/>
    </row>
    <row r="6" spans="1:6" s="27" customFormat="1" ht="12.75">
      <c r="A6" s="84" t="s">
        <v>61</v>
      </c>
      <c r="B6" s="84"/>
      <c r="C6" s="84"/>
      <c r="D6" s="84"/>
      <c r="E6" s="84"/>
      <c r="F6" s="84"/>
    </row>
    <row r="7" spans="1:6" s="27" customFormat="1" ht="12.75">
      <c r="A7" s="29"/>
      <c r="B7" s="29"/>
      <c r="C7" s="29"/>
      <c r="D7" s="29"/>
      <c r="E7" s="28"/>
      <c r="F7" s="28"/>
    </row>
    <row r="8" spans="1:6" s="27" customFormat="1" ht="12.75">
      <c r="A8" s="29"/>
      <c r="B8" s="29"/>
      <c r="E8" s="28"/>
      <c r="F8" s="30" t="s">
        <v>62</v>
      </c>
    </row>
    <row r="9" spans="1:6" s="2" customFormat="1" ht="12.75" customHeight="1">
      <c r="A9" s="86" t="s">
        <v>0</v>
      </c>
      <c r="B9" s="88" t="s">
        <v>1</v>
      </c>
      <c r="C9" s="86" t="s">
        <v>2</v>
      </c>
      <c r="D9" s="85" t="s">
        <v>3</v>
      </c>
      <c r="E9" s="82" t="s">
        <v>77</v>
      </c>
      <c r="F9" s="82" t="s">
        <v>78</v>
      </c>
    </row>
    <row r="10" spans="1:6" s="3" customFormat="1" ht="12.75">
      <c r="A10" s="86"/>
      <c r="B10" s="88"/>
      <c r="C10" s="86"/>
      <c r="D10" s="85"/>
      <c r="E10" s="83"/>
      <c r="F10" s="83"/>
    </row>
    <row r="11" spans="1:6" s="33" customFormat="1" ht="10.5">
      <c r="A11" s="31">
        <v>0</v>
      </c>
      <c r="B11" s="31">
        <v>1</v>
      </c>
      <c r="C11" s="31">
        <v>2</v>
      </c>
      <c r="D11" s="32">
        <v>3</v>
      </c>
      <c r="E11" s="63">
        <v>4</v>
      </c>
      <c r="F11" s="63">
        <v>5</v>
      </c>
    </row>
    <row r="12" spans="1:6" ht="12.75">
      <c r="A12" s="64"/>
      <c r="B12" s="64"/>
      <c r="C12" s="5" t="s">
        <v>4</v>
      </c>
      <c r="D12" s="6">
        <f>D13+D36+D50+D54</f>
        <v>4500000</v>
      </c>
      <c r="E12" s="6">
        <f>E13+E36+E50+E54</f>
        <v>400000</v>
      </c>
      <c r="F12" s="6">
        <f>F13+F36+F50+F54</f>
        <v>4100000</v>
      </c>
    </row>
    <row r="13" spans="1:6" ht="12.75">
      <c r="A13" s="65"/>
      <c r="B13" s="65"/>
      <c r="C13" s="7" t="s">
        <v>5</v>
      </c>
      <c r="D13" s="8">
        <f>D14+D24+D27+D34+D30+D32</f>
        <v>1984184</v>
      </c>
      <c r="E13" s="8">
        <f>E14+E24+E27+E34+E30+E32</f>
        <v>100000</v>
      </c>
      <c r="F13" s="8">
        <f>F14+F24+F27+F34+F30+F32</f>
        <v>1884184</v>
      </c>
    </row>
    <row r="14" spans="1:6" ht="12.75">
      <c r="A14" s="66"/>
      <c r="B14" s="66"/>
      <c r="C14" s="9" t="s">
        <v>6</v>
      </c>
      <c r="D14" s="10">
        <f>SUM(D15:D23)</f>
        <v>747284</v>
      </c>
      <c r="E14" s="10">
        <f>SUM(E15:E23)</f>
        <v>50000</v>
      </c>
      <c r="F14" s="10">
        <f>SUM(F15:F23)</f>
        <v>697284</v>
      </c>
    </row>
    <row r="15" spans="1:6" ht="12.75">
      <c r="A15" s="62">
        <v>1</v>
      </c>
      <c r="B15" s="62" t="s">
        <v>7</v>
      </c>
      <c r="C15" s="11" t="s">
        <v>8</v>
      </c>
      <c r="D15" s="12">
        <v>7400</v>
      </c>
      <c r="E15" s="12"/>
      <c r="F15" s="12">
        <v>7400</v>
      </c>
    </row>
    <row r="16" spans="1:6" ht="25.5">
      <c r="A16" s="62">
        <v>2</v>
      </c>
      <c r="B16" s="62" t="s">
        <v>7</v>
      </c>
      <c r="C16" s="13" t="s">
        <v>9</v>
      </c>
      <c r="D16" s="12">
        <v>95000</v>
      </c>
      <c r="E16" s="12"/>
      <c r="F16" s="12">
        <v>95000</v>
      </c>
    </row>
    <row r="17" spans="1:6" ht="38.25">
      <c r="A17" s="62">
        <v>3</v>
      </c>
      <c r="B17" s="62" t="s">
        <v>10</v>
      </c>
      <c r="C17" s="14" t="s">
        <v>11</v>
      </c>
      <c r="D17" s="12">
        <v>50000</v>
      </c>
      <c r="E17" s="12">
        <v>50000</v>
      </c>
      <c r="F17" s="12"/>
    </row>
    <row r="18" spans="1:6" ht="12.75">
      <c r="A18" s="62">
        <v>4</v>
      </c>
      <c r="B18" s="62" t="s">
        <v>10</v>
      </c>
      <c r="C18" s="15" t="s">
        <v>12</v>
      </c>
      <c r="D18" s="12">
        <v>110884</v>
      </c>
      <c r="E18" s="12"/>
      <c r="F18" s="12">
        <v>110884</v>
      </c>
    </row>
    <row r="19" spans="1:6" ht="12.75">
      <c r="A19" s="62">
        <v>5</v>
      </c>
      <c r="B19" s="62" t="s">
        <v>10</v>
      </c>
      <c r="C19" s="13" t="s">
        <v>13</v>
      </c>
      <c r="D19" s="12">
        <f>100000-10000+150000+60000-150000</f>
        <v>150000</v>
      </c>
      <c r="E19" s="12"/>
      <c r="F19" s="12">
        <f>100000-10000+150000+60000-150000</f>
        <v>150000</v>
      </c>
    </row>
    <row r="20" spans="1:6" ht="12.75">
      <c r="A20" s="62">
        <v>6</v>
      </c>
      <c r="B20" s="62" t="s">
        <v>10</v>
      </c>
      <c r="C20" s="13" t="s">
        <v>58</v>
      </c>
      <c r="D20" s="12">
        <v>150000</v>
      </c>
      <c r="E20" s="12"/>
      <c r="F20" s="12">
        <v>150000</v>
      </c>
    </row>
    <row r="21" spans="1:6" ht="12.75">
      <c r="A21" s="62">
        <v>7</v>
      </c>
      <c r="B21" s="62" t="s">
        <v>10</v>
      </c>
      <c r="C21" s="15" t="s">
        <v>14</v>
      </c>
      <c r="D21" s="12">
        <v>14000</v>
      </c>
      <c r="E21" s="12"/>
      <c r="F21" s="12">
        <v>14000</v>
      </c>
    </row>
    <row r="22" spans="1:6" ht="12.75">
      <c r="A22" s="62">
        <v>8</v>
      </c>
      <c r="B22" s="62" t="s">
        <v>10</v>
      </c>
      <c r="C22" s="13" t="s">
        <v>15</v>
      </c>
      <c r="D22" s="12">
        <f>100000-10000</f>
        <v>90000</v>
      </c>
      <c r="E22" s="12"/>
      <c r="F22" s="12">
        <f>100000-10000</f>
        <v>90000</v>
      </c>
    </row>
    <row r="23" spans="1:6" s="61" customFormat="1" ht="25.5">
      <c r="A23" s="70">
        <v>9</v>
      </c>
      <c r="B23" s="70" t="s">
        <v>10</v>
      </c>
      <c r="C23" s="15" t="s">
        <v>16</v>
      </c>
      <c r="D23" s="71">
        <f>100000-20000</f>
        <v>80000</v>
      </c>
      <c r="E23" s="71"/>
      <c r="F23" s="71">
        <f>100000-20000</f>
        <v>80000</v>
      </c>
    </row>
    <row r="24" spans="1:6" ht="12.75">
      <c r="A24" s="66"/>
      <c r="B24" s="66"/>
      <c r="C24" s="9" t="s">
        <v>17</v>
      </c>
      <c r="D24" s="10">
        <f aca="true" t="shared" si="0" ref="D24:F25">D25</f>
        <v>5000</v>
      </c>
      <c r="E24" s="10">
        <f t="shared" si="0"/>
        <v>0</v>
      </c>
      <c r="F24" s="10">
        <f t="shared" si="0"/>
        <v>5000</v>
      </c>
    </row>
    <row r="25" spans="1:6" s="18" customFormat="1" ht="12.75">
      <c r="A25" s="67"/>
      <c r="B25" s="67"/>
      <c r="C25" s="16" t="s">
        <v>18</v>
      </c>
      <c r="D25" s="17">
        <f t="shared" si="0"/>
        <v>5000</v>
      </c>
      <c r="E25" s="17">
        <f t="shared" si="0"/>
        <v>0</v>
      </c>
      <c r="F25" s="17">
        <f t="shared" si="0"/>
        <v>5000</v>
      </c>
    </row>
    <row r="26" spans="1:6" ht="12.75">
      <c r="A26" s="62">
        <v>1</v>
      </c>
      <c r="B26" s="62" t="s">
        <v>19</v>
      </c>
      <c r="C26" s="13" t="s">
        <v>20</v>
      </c>
      <c r="D26" s="12">
        <v>5000</v>
      </c>
      <c r="E26" s="12"/>
      <c r="F26" s="12">
        <v>5000</v>
      </c>
    </row>
    <row r="27" spans="1:6" ht="12.75">
      <c r="A27" s="66"/>
      <c r="B27" s="66"/>
      <c r="C27" s="9" t="s">
        <v>21</v>
      </c>
      <c r="D27" s="10">
        <f>D28+D29</f>
        <v>700000</v>
      </c>
      <c r="E27" s="10">
        <f>E28+E29</f>
        <v>50000</v>
      </c>
      <c r="F27" s="10">
        <f>F28+F29</f>
        <v>650000</v>
      </c>
    </row>
    <row r="28" spans="1:6" s="61" customFormat="1" ht="76.5">
      <c r="A28" s="70">
        <v>1</v>
      </c>
      <c r="B28" s="70" t="s">
        <v>22</v>
      </c>
      <c r="C28" s="19" t="s">
        <v>23</v>
      </c>
      <c r="D28" s="71">
        <v>650000</v>
      </c>
      <c r="E28" s="71"/>
      <c r="F28" s="71">
        <v>650000</v>
      </c>
    </row>
    <row r="29" spans="1:6" s="61" customFormat="1" ht="38.25">
      <c r="A29" s="70">
        <v>2</v>
      </c>
      <c r="B29" s="70" t="s">
        <v>24</v>
      </c>
      <c r="C29" s="19" t="s">
        <v>25</v>
      </c>
      <c r="D29" s="71">
        <v>50000</v>
      </c>
      <c r="E29" s="71">
        <v>50000</v>
      </c>
      <c r="F29" s="71"/>
    </row>
    <row r="30" spans="1:6" ht="12.75">
      <c r="A30" s="68"/>
      <c r="B30" s="68"/>
      <c r="C30" s="9" t="s">
        <v>26</v>
      </c>
      <c r="D30" s="10">
        <f>D31</f>
        <v>14600</v>
      </c>
      <c r="E30" s="10">
        <f>E31</f>
        <v>0</v>
      </c>
      <c r="F30" s="10">
        <f>F31</f>
        <v>14600</v>
      </c>
    </row>
    <row r="31" spans="1:6" ht="12.75">
      <c r="A31" s="62">
        <v>1</v>
      </c>
      <c r="B31" s="62" t="s">
        <v>27</v>
      </c>
      <c r="C31" s="15" t="s">
        <v>28</v>
      </c>
      <c r="D31" s="12">
        <v>14600</v>
      </c>
      <c r="E31" s="12"/>
      <c r="F31" s="12">
        <v>14600</v>
      </c>
    </row>
    <row r="32" spans="1:6" ht="12.75">
      <c r="A32" s="66"/>
      <c r="B32" s="66"/>
      <c r="C32" s="9" t="s">
        <v>29</v>
      </c>
      <c r="D32" s="10">
        <f>D33</f>
        <v>57300</v>
      </c>
      <c r="E32" s="10">
        <f>E33</f>
        <v>0</v>
      </c>
      <c r="F32" s="10">
        <f>F33</f>
        <v>57300</v>
      </c>
    </row>
    <row r="33" spans="1:6" ht="12.75">
      <c r="A33" s="62">
        <v>1</v>
      </c>
      <c r="B33" s="62" t="s">
        <v>30</v>
      </c>
      <c r="C33" s="15" t="s">
        <v>31</v>
      </c>
      <c r="D33" s="12">
        <v>57300</v>
      </c>
      <c r="E33" s="12"/>
      <c r="F33" s="12">
        <v>57300</v>
      </c>
    </row>
    <row r="34" spans="1:6" ht="12.75">
      <c r="A34" s="66"/>
      <c r="B34" s="66"/>
      <c r="C34" s="9" t="s">
        <v>32</v>
      </c>
      <c r="D34" s="10">
        <f>D35</f>
        <v>460000</v>
      </c>
      <c r="E34" s="10">
        <f>E35</f>
        <v>0</v>
      </c>
      <c r="F34" s="10">
        <f>F35</f>
        <v>460000</v>
      </c>
    </row>
    <row r="35" spans="1:6" ht="12.75">
      <c r="A35" s="62">
        <v>1</v>
      </c>
      <c r="B35" s="62" t="s">
        <v>33</v>
      </c>
      <c r="C35" s="15" t="s">
        <v>34</v>
      </c>
      <c r="D35" s="12">
        <v>460000</v>
      </c>
      <c r="E35" s="12"/>
      <c r="F35" s="12">
        <v>460000</v>
      </c>
    </row>
    <row r="36" spans="1:6" ht="12.75">
      <c r="A36" s="69"/>
      <c r="B36" s="69"/>
      <c r="C36" s="20" t="s">
        <v>35</v>
      </c>
      <c r="D36" s="21">
        <f>D37+D41+D43+D46+D48</f>
        <v>1150000</v>
      </c>
      <c r="E36" s="21">
        <f>E37+E41+E43+E46+E48</f>
        <v>300000</v>
      </c>
      <c r="F36" s="21">
        <f>F37+F41+F43+F46+F48</f>
        <v>850000</v>
      </c>
    </row>
    <row r="37" spans="1:6" ht="12.75">
      <c r="A37" s="62"/>
      <c r="B37" s="62"/>
      <c r="C37" s="1" t="s">
        <v>36</v>
      </c>
      <c r="D37" s="17">
        <f>D38+D39+D40</f>
        <v>650000</v>
      </c>
      <c r="E37" s="17">
        <f>E38+E39+E40</f>
        <v>0</v>
      </c>
      <c r="F37" s="17">
        <f>F38+F39+F40</f>
        <v>650000</v>
      </c>
    </row>
    <row r="38" spans="1:6" ht="12.75">
      <c r="A38" s="62">
        <v>1</v>
      </c>
      <c r="B38" s="62" t="s">
        <v>37</v>
      </c>
      <c r="C38" s="13" t="s">
        <v>38</v>
      </c>
      <c r="D38" s="22">
        <v>300000</v>
      </c>
      <c r="E38" s="12"/>
      <c r="F38" s="22">
        <v>300000</v>
      </c>
    </row>
    <row r="39" spans="1:6" ht="12.75">
      <c r="A39" s="62">
        <v>2</v>
      </c>
      <c r="B39" s="62" t="s">
        <v>37</v>
      </c>
      <c r="C39" s="13" t="s">
        <v>39</v>
      </c>
      <c r="D39" s="12">
        <v>50000</v>
      </c>
      <c r="E39" s="12"/>
      <c r="F39" s="12">
        <v>50000</v>
      </c>
    </row>
    <row r="40" spans="1:6" ht="12.75">
      <c r="A40" s="62">
        <v>3</v>
      </c>
      <c r="B40" s="62" t="s">
        <v>40</v>
      </c>
      <c r="C40" s="13" t="s">
        <v>41</v>
      </c>
      <c r="D40" s="12">
        <f>350000-50000</f>
        <v>300000</v>
      </c>
      <c r="E40" s="12"/>
      <c r="F40" s="12">
        <f>350000-50000</f>
        <v>300000</v>
      </c>
    </row>
    <row r="41" spans="1:6" ht="12.75">
      <c r="A41" s="62"/>
      <c r="B41" s="62"/>
      <c r="C41" s="1" t="s">
        <v>42</v>
      </c>
      <c r="D41" s="17">
        <f>D42</f>
        <v>120000</v>
      </c>
      <c r="E41" s="17">
        <f>E42</f>
        <v>0</v>
      </c>
      <c r="F41" s="17">
        <f>F42</f>
        <v>120000</v>
      </c>
    </row>
    <row r="42" spans="1:6" s="61" customFormat="1" ht="51">
      <c r="A42" s="70">
        <v>1</v>
      </c>
      <c r="B42" s="70" t="s">
        <v>37</v>
      </c>
      <c r="C42" s="23" t="s">
        <v>43</v>
      </c>
      <c r="D42" s="71">
        <f>50000+20000+50000</f>
        <v>120000</v>
      </c>
      <c r="E42" s="71"/>
      <c r="F42" s="71">
        <v>120000</v>
      </c>
    </row>
    <row r="43" spans="1:6" ht="12.75">
      <c r="A43" s="62"/>
      <c r="B43" s="62"/>
      <c r="C43" s="1" t="s">
        <v>44</v>
      </c>
      <c r="D43" s="17">
        <f>D44+D45</f>
        <v>200000</v>
      </c>
      <c r="E43" s="17">
        <f>E44+E45</f>
        <v>200000</v>
      </c>
      <c r="F43" s="17">
        <f>F44+F45</f>
        <v>0</v>
      </c>
    </row>
    <row r="44" spans="1:6" s="61" customFormat="1" ht="25.5">
      <c r="A44" s="70">
        <v>1</v>
      </c>
      <c r="B44" s="70" t="s">
        <v>40</v>
      </c>
      <c r="C44" s="24" t="s">
        <v>45</v>
      </c>
      <c r="D44" s="71">
        <v>100000</v>
      </c>
      <c r="E44" s="71">
        <v>100000</v>
      </c>
      <c r="F44" s="71"/>
    </row>
    <row r="45" spans="1:6" ht="12.75">
      <c r="A45" s="62">
        <v>2</v>
      </c>
      <c r="B45" s="62" t="s">
        <v>37</v>
      </c>
      <c r="C45" s="24" t="s">
        <v>46</v>
      </c>
      <c r="D45" s="12">
        <v>100000</v>
      </c>
      <c r="E45" s="12">
        <v>100000</v>
      </c>
      <c r="F45" s="12"/>
    </row>
    <row r="46" spans="1:6" ht="12.75">
      <c r="A46" s="62"/>
      <c r="B46" s="62"/>
      <c r="C46" s="1" t="s">
        <v>47</v>
      </c>
      <c r="D46" s="17">
        <f>D47</f>
        <v>80000</v>
      </c>
      <c r="E46" s="17">
        <f>E47</f>
        <v>0</v>
      </c>
      <c r="F46" s="17">
        <f>F47</f>
        <v>80000</v>
      </c>
    </row>
    <row r="47" spans="1:6" ht="12.75">
      <c r="A47" s="62">
        <v>1</v>
      </c>
      <c r="B47" s="62" t="s">
        <v>40</v>
      </c>
      <c r="C47" s="11" t="s">
        <v>48</v>
      </c>
      <c r="D47" s="12">
        <f>100000-20000</f>
        <v>80000</v>
      </c>
      <c r="E47" s="12"/>
      <c r="F47" s="12">
        <v>80000</v>
      </c>
    </row>
    <row r="48" spans="1:6" ht="12.75">
      <c r="A48" s="62"/>
      <c r="B48" s="62"/>
      <c r="C48" s="1" t="s">
        <v>49</v>
      </c>
      <c r="D48" s="17">
        <f>D49</f>
        <v>100000</v>
      </c>
      <c r="E48" s="17">
        <f>E49</f>
        <v>100000</v>
      </c>
      <c r="F48" s="17">
        <f>F49</f>
        <v>0</v>
      </c>
    </row>
    <row r="49" spans="1:6" ht="12.75">
      <c r="A49" s="62">
        <v>1</v>
      </c>
      <c r="B49" s="62" t="s">
        <v>40</v>
      </c>
      <c r="C49" s="24" t="s">
        <v>50</v>
      </c>
      <c r="D49" s="12">
        <v>100000</v>
      </c>
      <c r="E49" s="12">
        <v>100000</v>
      </c>
      <c r="F49" s="12"/>
    </row>
    <row r="50" spans="1:6" ht="38.25">
      <c r="A50" s="69"/>
      <c r="B50" s="69"/>
      <c r="C50" s="20" t="s">
        <v>51</v>
      </c>
      <c r="D50" s="25">
        <f>D52+D53+D51</f>
        <v>1206000</v>
      </c>
      <c r="E50" s="25">
        <f>E52+E53+E51</f>
        <v>0</v>
      </c>
      <c r="F50" s="25">
        <f>F52+F53+F51</f>
        <v>1206000</v>
      </c>
    </row>
    <row r="51" spans="1:6" ht="12.75">
      <c r="A51" s="62">
        <v>1</v>
      </c>
      <c r="B51" s="62" t="s">
        <v>52</v>
      </c>
      <c r="C51" s="13" t="s">
        <v>53</v>
      </c>
      <c r="D51" s="12">
        <v>41000</v>
      </c>
      <c r="E51" s="12"/>
      <c r="F51" s="12">
        <v>41000</v>
      </c>
    </row>
    <row r="52" spans="1:6" s="61" customFormat="1" ht="25.5">
      <c r="A52" s="70">
        <v>2</v>
      </c>
      <c r="B52" s="70" t="s">
        <v>52</v>
      </c>
      <c r="C52" s="13" t="s">
        <v>54</v>
      </c>
      <c r="D52" s="71">
        <v>65000</v>
      </c>
      <c r="E52" s="71"/>
      <c r="F52" s="71">
        <v>65000</v>
      </c>
    </row>
    <row r="53" spans="1:6" s="61" customFormat="1" ht="38.25">
      <c r="A53" s="70">
        <v>3</v>
      </c>
      <c r="B53" s="70" t="s">
        <v>52</v>
      </c>
      <c r="C53" s="13" t="s">
        <v>55</v>
      </c>
      <c r="D53" s="71">
        <v>1100000</v>
      </c>
      <c r="E53" s="71"/>
      <c r="F53" s="71">
        <v>1100000</v>
      </c>
    </row>
    <row r="54" spans="1:6" ht="12.75">
      <c r="A54" s="69"/>
      <c r="B54" s="69"/>
      <c r="C54" s="20" t="s">
        <v>56</v>
      </c>
      <c r="D54" s="25">
        <f>D55</f>
        <v>159816</v>
      </c>
      <c r="E54" s="25">
        <f>E55</f>
        <v>0</v>
      </c>
      <c r="F54" s="25">
        <f>F55</f>
        <v>159816</v>
      </c>
    </row>
    <row r="55" spans="1:6" ht="25.5">
      <c r="A55" s="62">
        <v>1</v>
      </c>
      <c r="B55" s="62" t="s">
        <v>22</v>
      </c>
      <c r="C55" s="13" t="s">
        <v>57</v>
      </c>
      <c r="D55" s="12">
        <f>400000-168284-71900</f>
        <v>159816</v>
      </c>
      <c r="E55" s="12"/>
      <c r="F55" s="12">
        <v>159816</v>
      </c>
    </row>
  </sheetData>
  <autoFilter ref="A11:D55"/>
  <mergeCells count="11">
    <mergeCell ref="A1:F1"/>
    <mergeCell ref="A2:F2"/>
    <mergeCell ref="A3:F3"/>
    <mergeCell ref="A5:F5"/>
    <mergeCell ref="F9:F10"/>
    <mergeCell ref="A6:F6"/>
    <mergeCell ref="D9:D10"/>
    <mergeCell ref="A9:A10"/>
    <mergeCell ref="C9:C10"/>
    <mergeCell ref="B9:B10"/>
    <mergeCell ref="E9:E10"/>
  </mergeCells>
  <printOptions horizontalCentered="1"/>
  <pageMargins left="0.9448818897637796" right="0.2362204724409449" top="0.48" bottom="0.59" header="0.16" footer="0.31496062992125984"/>
  <pageSetup firstPageNumber="104" useFirstPageNumber="1" horizontalDpi="300" verticalDpi="300" orientation="portrait" paperSize="9" r:id="rId1"/>
  <headerFooter alignWithMargins="0">
    <oddFooter>&amp;R&amp;Z
</oddFooter>
  </headerFooter>
  <rowBreaks count="1" manualBreakCount="1">
    <brk id="4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K82"/>
  <sheetViews>
    <sheetView tabSelected="1" workbookViewId="0" topLeftCell="A4">
      <selection activeCell="K16" sqref="K16"/>
    </sheetView>
  </sheetViews>
  <sheetFormatPr defaultColWidth="9.140625" defaultRowHeight="12.75"/>
  <cols>
    <col min="1" max="1" width="5.00390625" style="44" customWidth="1"/>
    <col min="2" max="2" width="7.421875" style="44" customWidth="1"/>
    <col min="3" max="3" width="46.140625" style="4" customWidth="1"/>
    <col min="4" max="4" width="11.00390625" style="55" customWidth="1"/>
    <col min="5" max="6" width="9.8515625" style="55" customWidth="1"/>
    <col min="7" max="7" width="11.00390625" style="55" customWidth="1"/>
    <col min="8" max="8" width="9.7109375" style="55" hidden="1" customWidth="1"/>
    <col min="9" max="9" width="9.8515625" style="55" hidden="1" customWidth="1"/>
    <col min="10" max="10" width="9.140625" style="4" customWidth="1"/>
    <col min="11" max="11" width="9.7109375" style="4" bestFit="1" customWidth="1"/>
    <col min="12" max="16384" width="9.140625" style="4" customWidth="1"/>
  </cols>
  <sheetData>
    <row r="1" spans="1:9" s="27" customFormat="1" ht="12.75">
      <c r="A1" s="92" t="s">
        <v>95</v>
      </c>
      <c r="B1" s="92"/>
      <c r="C1" s="92"/>
      <c r="D1" s="92"/>
      <c r="E1" s="92"/>
      <c r="F1" s="92"/>
      <c r="G1" s="92"/>
      <c r="H1" s="45"/>
      <c r="I1" s="45"/>
    </row>
    <row r="2" spans="1:9" s="27" customFormat="1" ht="12.75">
      <c r="A2" s="92" t="s">
        <v>96</v>
      </c>
      <c r="B2" s="92"/>
      <c r="C2" s="92"/>
      <c r="D2" s="92"/>
      <c r="E2" s="92"/>
      <c r="F2" s="92"/>
      <c r="G2" s="92"/>
      <c r="H2" s="45"/>
      <c r="I2" s="45"/>
    </row>
    <row r="3" spans="1:9" s="27" customFormat="1" ht="12.75">
      <c r="A3" s="92" t="s">
        <v>59</v>
      </c>
      <c r="B3" s="92"/>
      <c r="C3" s="92"/>
      <c r="D3" s="92"/>
      <c r="E3" s="92"/>
      <c r="F3" s="92"/>
      <c r="G3" s="92"/>
      <c r="H3" s="45"/>
      <c r="I3" s="45"/>
    </row>
    <row r="4" spans="1:9" s="27" customFormat="1" ht="12.75">
      <c r="A4" s="35"/>
      <c r="B4" s="35"/>
      <c r="D4" s="45"/>
      <c r="E4" s="45"/>
      <c r="F4" s="45"/>
      <c r="G4" s="45"/>
      <c r="H4" s="45"/>
      <c r="I4" s="45"/>
    </row>
    <row r="5" spans="1:9" s="27" customFormat="1" ht="14.25">
      <c r="A5" s="98" t="s">
        <v>60</v>
      </c>
      <c r="B5" s="98"/>
      <c r="C5" s="98"/>
      <c r="D5" s="98"/>
      <c r="E5" s="98"/>
      <c r="F5" s="98"/>
      <c r="G5" s="98"/>
      <c r="H5" s="45"/>
      <c r="I5" s="45"/>
    </row>
    <row r="6" spans="1:9" s="27" customFormat="1" ht="14.25">
      <c r="A6" s="98" t="s">
        <v>61</v>
      </c>
      <c r="B6" s="98"/>
      <c r="C6" s="98"/>
      <c r="D6" s="98"/>
      <c r="E6" s="98"/>
      <c r="F6" s="98"/>
      <c r="G6" s="98"/>
      <c r="H6" s="45"/>
      <c r="I6" s="45"/>
    </row>
    <row r="7" spans="1:9" s="27" customFormat="1" ht="12.75">
      <c r="A7" s="35"/>
      <c r="B7" s="35"/>
      <c r="C7" s="29"/>
      <c r="D7" s="35"/>
      <c r="E7" s="45"/>
      <c r="F7" s="45"/>
      <c r="G7" s="45"/>
      <c r="H7" s="45"/>
      <c r="I7" s="45"/>
    </row>
    <row r="8" spans="1:9" s="27" customFormat="1" ht="12.75">
      <c r="A8" s="35"/>
      <c r="B8" s="35"/>
      <c r="D8" s="34"/>
      <c r="E8" s="45"/>
      <c r="F8" s="45"/>
      <c r="G8" s="72" t="s">
        <v>62</v>
      </c>
      <c r="H8" s="45"/>
      <c r="I8" s="45"/>
    </row>
    <row r="9" spans="1:9" s="2" customFormat="1" ht="12.75" customHeight="1">
      <c r="A9" s="90" t="s">
        <v>0</v>
      </c>
      <c r="B9" s="91" t="s">
        <v>1</v>
      </c>
      <c r="C9" s="86" t="s">
        <v>2</v>
      </c>
      <c r="D9" s="89" t="s">
        <v>65</v>
      </c>
      <c r="E9" s="93" t="s">
        <v>63</v>
      </c>
      <c r="F9" s="95" t="s">
        <v>64</v>
      </c>
      <c r="G9" s="96" t="s">
        <v>66</v>
      </c>
      <c r="H9" s="89" t="s">
        <v>77</v>
      </c>
      <c r="I9" s="89" t="s">
        <v>78</v>
      </c>
    </row>
    <row r="10" spans="1:9" s="3" customFormat="1" ht="28.5" customHeight="1">
      <c r="A10" s="90"/>
      <c r="B10" s="91"/>
      <c r="C10" s="86"/>
      <c r="D10" s="89"/>
      <c r="E10" s="94"/>
      <c r="F10" s="95"/>
      <c r="G10" s="97"/>
      <c r="H10" s="89"/>
      <c r="I10" s="89"/>
    </row>
    <row r="11" spans="1:9" s="33" customFormat="1" ht="10.5">
      <c r="A11" s="36">
        <v>0</v>
      </c>
      <c r="B11" s="36">
        <v>1</v>
      </c>
      <c r="C11" s="31">
        <v>2</v>
      </c>
      <c r="D11" s="46">
        <v>3</v>
      </c>
      <c r="E11" s="73">
        <v>4</v>
      </c>
      <c r="F11" s="73">
        <v>5</v>
      </c>
      <c r="G11" s="73">
        <v>6</v>
      </c>
      <c r="H11" s="77"/>
      <c r="I11" s="77"/>
    </row>
    <row r="12" spans="1:9" ht="12.75">
      <c r="A12" s="37"/>
      <c r="B12" s="37"/>
      <c r="C12" s="5" t="s">
        <v>4</v>
      </c>
      <c r="D12" s="47">
        <f>D13+D38+D77+D81</f>
        <v>4500000</v>
      </c>
      <c r="E12" s="47">
        <f>E13+E38+E77+E81+E70</f>
        <v>366914</v>
      </c>
      <c r="F12" s="47">
        <f>F13+F38+F77+F81</f>
        <v>123300</v>
      </c>
      <c r="G12" s="47">
        <f>G13+G38+G77+G81+G70</f>
        <v>4743614</v>
      </c>
      <c r="H12" s="47"/>
      <c r="I12" s="47"/>
    </row>
    <row r="13" spans="1:9" ht="12.75">
      <c r="A13" s="38"/>
      <c r="B13" s="38"/>
      <c r="C13" s="7" t="s">
        <v>5</v>
      </c>
      <c r="D13" s="48">
        <f>D14+D25+D28+D35+D31+D33</f>
        <v>1984184</v>
      </c>
      <c r="E13" s="48">
        <f>E14+E25+E28+E35+E31+E33</f>
        <v>225014</v>
      </c>
      <c r="F13" s="48">
        <f>F14+F25+F28+F35+F31+F33</f>
        <v>3300</v>
      </c>
      <c r="G13" s="48">
        <f>G14+G25+G28+G35+G31+G33</f>
        <v>2205898</v>
      </c>
      <c r="H13" s="48"/>
      <c r="I13" s="48"/>
    </row>
    <row r="14" spans="1:9" ht="12.75">
      <c r="A14" s="39"/>
      <c r="B14" s="39"/>
      <c r="C14" s="9" t="s">
        <v>6</v>
      </c>
      <c r="D14" s="49">
        <f>SUM(D15:D24)</f>
        <v>747284</v>
      </c>
      <c r="E14" s="49">
        <f>SUM(E15:E24)</f>
        <v>123400</v>
      </c>
      <c r="F14" s="49">
        <f>SUM(F15:F24)</f>
        <v>3300</v>
      </c>
      <c r="G14" s="49">
        <f>SUM(G15:G24)</f>
        <v>867384</v>
      </c>
      <c r="H14" s="49"/>
      <c r="I14" s="49"/>
    </row>
    <row r="15" spans="1:9" ht="12.75">
      <c r="A15" s="40">
        <v>1</v>
      </c>
      <c r="B15" s="40" t="s">
        <v>67</v>
      </c>
      <c r="C15" s="11" t="s">
        <v>8</v>
      </c>
      <c r="D15" s="50">
        <v>7400</v>
      </c>
      <c r="E15" s="50"/>
      <c r="F15" s="50"/>
      <c r="G15" s="50">
        <f aca="true" t="shared" si="0" ref="G15:G24">D15+E15-F15</f>
        <v>7400</v>
      </c>
      <c r="H15" s="50"/>
      <c r="I15" s="50"/>
    </row>
    <row r="16" spans="1:11" ht="12.75">
      <c r="A16" s="40">
        <v>2</v>
      </c>
      <c r="B16" s="40" t="s">
        <v>67</v>
      </c>
      <c r="C16" s="13" t="s">
        <v>9</v>
      </c>
      <c r="D16" s="50">
        <v>95000</v>
      </c>
      <c r="E16" s="50">
        <v>3300</v>
      </c>
      <c r="F16" s="50"/>
      <c r="G16" s="50">
        <f t="shared" si="0"/>
        <v>98300</v>
      </c>
      <c r="H16" s="50"/>
      <c r="I16" s="50"/>
      <c r="K16" s="26"/>
    </row>
    <row r="17" spans="1:9" s="58" customFormat="1" ht="25.5">
      <c r="A17" s="56">
        <v>3</v>
      </c>
      <c r="B17" s="56" t="s">
        <v>68</v>
      </c>
      <c r="C17" s="14" t="s">
        <v>11</v>
      </c>
      <c r="D17" s="57">
        <v>50000</v>
      </c>
      <c r="E17" s="57"/>
      <c r="F17" s="57"/>
      <c r="G17" s="60">
        <f t="shared" si="0"/>
        <v>50000</v>
      </c>
      <c r="H17" s="57"/>
      <c r="I17" s="57"/>
    </row>
    <row r="18" spans="1:9" ht="12.75">
      <c r="A18" s="40">
        <v>4</v>
      </c>
      <c r="B18" s="40" t="s">
        <v>68</v>
      </c>
      <c r="C18" s="15" t="s">
        <v>12</v>
      </c>
      <c r="D18" s="50">
        <v>110884</v>
      </c>
      <c r="E18" s="50"/>
      <c r="F18" s="50"/>
      <c r="G18" s="50">
        <f t="shared" si="0"/>
        <v>110884</v>
      </c>
      <c r="H18" s="50"/>
      <c r="I18" s="50"/>
    </row>
    <row r="19" spans="1:9" ht="12.75">
      <c r="A19" s="40">
        <v>5</v>
      </c>
      <c r="B19" s="40" t="s">
        <v>68</v>
      </c>
      <c r="C19" s="13" t="s">
        <v>13</v>
      </c>
      <c r="D19" s="50">
        <f>100000-10000+150000+60000-150000</f>
        <v>150000</v>
      </c>
      <c r="E19" s="50"/>
      <c r="F19" s="50"/>
      <c r="G19" s="50">
        <f t="shared" si="0"/>
        <v>150000</v>
      </c>
      <c r="H19" s="50"/>
      <c r="I19" s="50"/>
    </row>
    <row r="20" spans="1:9" ht="12.75">
      <c r="A20" s="40">
        <v>6</v>
      </c>
      <c r="B20" s="40" t="s">
        <v>68</v>
      </c>
      <c r="C20" s="13" t="s">
        <v>58</v>
      </c>
      <c r="D20" s="50">
        <v>150000</v>
      </c>
      <c r="E20" s="50"/>
      <c r="F20" s="50"/>
      <c r="G20" s="50">
        <f t="shared" si="0"/>
        <v>150000</v>
      </c>
      <c r="H20" s="50"/>
      <c r="I20" s="50"/>
    </row>
    <row r="21" spans="1:9" ht="12.75">
      <c r="A21" s="40">
        <v>7</v>
      </c>
      <c r="B21" s="40" t="s">
        <v>68</v>
      </c>
      <c r="C21" s="15" t="s">
        <v>14</v>
      </c>
      <c r="D21" s="50">
        <v>14000</v>
      </c>
      <c r="E21" s="50"/>
      <c r="F21" s="50"/>
      <c r="G21" s="50">
        <f t="shared" si="0"/>
        <v>14000</v>
      </c>
      <c r="H21" s="50"/>
      <c r="I21" s="50"/>
    </row>
    <row r="22" spans="1:9" ht="12.75">
      <c r="A22" s="40">
        <v>8</v>
      </c>
      <c r="B22" s="40" t="s">
        <v>68</v>
      </c>
      <c r="C22" s="13" t="s">
        <v>15</v>
      </c>
      <c r="D22" s="50">
        <f>100000-10000</f>
        <v>90000</v>
      </c>
      <c r="E22" s="50"/>
      <c r="F22" s="50">
        <v>3300</v>
      </c>
      <c r="G22" s="50">
        <f t="shared" si="0"/>
        <v>86700</v>
      </c>
      <c r="H22" s="50"/>
      <c r="I22" s="50"/>
    </row>
    <row r="23" spans="1:9" ht="12.75">
      <c r="A23" s="40">
        <v>9</v>
      </c>
      <c r="B23" s="40" t="s">
        <v>10</v>
      </c>
      <c r="C23" s="13" t="s">
        <v>81</v>
      </c>
      <c r="D23" s="50">
        <v>0</v>
      </c>
      <c r="E23" s="50">
        <v>120100</v>
      </c>
      <c r="F23" s="50"/>
      <c r="G23" s="50">
        <f t="shared" si="0"/>
        <v>120100</v>
      </c>
      <c r="H23" s="50">
        <v>120100</v>
      </c>
      <c r="I23" s="50"/>
    </row>
    <row r="24" spans="1:9" s="61" customFormat="1" ht="25.5">
      <c r="A24" s="59">
        <v>10</v>
      </c>
      <c r="B24" s="59" t="s">
        <v>68</v>
      </c>
      <c r="C24" s="15" t="s">
        <v>16</v>
      </c>
      <c r="D24" s="60">
        <f>100000-20000</f>
        <v>80000</v>
      </c>
      <c r="E24" s="60"/>
      <c r="F24" s="60"/>
      <c r="G24" s="50">
        <f t="shared" si="0"/>
        <v>80000</v>
      </c>
      <c r="H24" s="60"/>
      <c r="I24" s="60"/>
    </row>
    <row r="25" spans="1:9" ht="12.75">
      <c r="A25" s="39"/>
      <c r="B25" s="39"/>
      <c r="C25" s="9" t="s">
        <v>17</v>
      </c>
      <c r="D25" s="49">
        <f aca="true" t="shared" si="1" ref="D25:G26">D26</f>
        <v>5000</v>
      </c>
      <c r="E25" s="49">
        <f t="shared" si="1"/>
        <v>0</v>
      </c>
      <c r="F25" s="49">
        <f t="shared" si="1"/>
        <v>0</v>
      </c>
      <c r="G25" s="49">
        <f t="shared" si="1"/>
        <v>5000</v>
      </c>
      <c r="H25" s="74"/>
      <c r="I25" s="49"/>
    </row>
    <row r="26" spans="1:9" s="18" customFormat="1" ht="12.75">
      <c r="A26" s="41"/>
      <c r="B26" s="41"/>
      <c r="C26" s="16" t="s">
        <v>18</v>
      </c>
      <c r="D26" s="51">
        <f t="shared" si="1"/>
        <v>5000</v>
      </c>
      <c r="E26" s="51">
        <f t="shared" si="1"/>
        <v>0</v>
      </c>
      <c r="F26" s="51">
        <f t="shared" si="1"/>
        <v>0</v>
      </c>
      <c r="G26" s="51">
        <f t="shared" si="1"/>
        <v>5000</v>
      </c>
      <c r="H26" s="75"/>
      <c r="I26" s="51"/>
    </row>
    <row r="27" spans="1:9" ht="12.75">
      <c r="A27" s="40">
        <v>1</v>
      </c>
      <c r="B27" s="40" t="s">
        <v>69</v>
      </c>
      <c r="C27" s="13" t="s">
        <v>20</v>
      </c>
      <c r="D27" s="50">
        <v>5000</v>
      </c>
      <c r="E27" s="50"/>
      <c r="F27" s="50"/>
      <c r="G27" s="50">
        <f>D27+E27-F27</f>
        <v>5000</v>
      </c>
      <c r="H27" s="50"/>
      <c r="I27" s="50"/>
    </row>
    <row r="28" spans="1:9" ht="12.75">
      <c r="A28" s="39"/>
      <c r="B28" s="39"/>
      <c r="C28" s="9" t="s">
        <v>21</v>
      </c>
      <c r="D28" s="49">
        <f aca="true" t="shared" si="2" ref="D28:I28">D29+D30</f>
        <v>700000</v>
      </c>
      <c r="E28" s="49">
        <f t="shared" si="2"/>
        <v>0</v>
      </c>
      <c r="F28" s="49">
        <f t="shared" si="2"/>
        <v>0</v>
      </c>
      <c r="G28" s="49">
        <f t="shared" si="2"/>
        <v>700000</v>
      </c>
      <c r="H28" s="49">
        <f t="shared" si="2"/>
        <v>0</v>
      </c>
      <c r="I28" s="49">
        <f t="shared" si="2"/>
        <v>0</v>
      </c>
    </row>
    <row r="29" spans="1:9" s="61" customFormat="1" ht="76.5">
      <c r="A29" s="59">
        <v>1</v>
      </c>
      <c r="B29" s="59" t="s">
        <v>70</v>
      </c>
      <c r="C29" s="19" t="s">
        <v>23</v>
      </c>
      <c r="D29" s="99">
        <v>650000</v>
      </c>
      <c r="E29" s="99"/>
      <c r="F29" s="99"/>
      <c r="G29" s="99">
        <f>D29+E29-F29</f>
        <v>650000</v>
      </c>
      <c r="H29" s="60"/>
      <c r="I29" s="60"/>
    </row>
    <row r="30" spans="1:9" s="61" customFormat="1" ht="38.25">
      <c r="A30" s="59">
        <v>2</v>
      </c>
      <c r="B30" s="59" t="s">
        <v>71</v>
      </c>
      <c r="C30" s="19" t="s">
        <v>25</v>
      </c>
      <c r="D30" s="99">
        <v>50000</v>
      </c>
      <c r="E30" s="99"/>
      <c r="F30" s="99"/>
      <c r="G30" s="99">
        <f>D30+E30-F30</f>
        <v>50000</v>
      </c>
      <c r="H30" s="60"/>
      <c r="I30" s="60"/>
    </row>
    <row r="31" spans="1:9" ht="12.75">
      <c r="A31" s="42"/>
      <c r="B31" s="42"/>
      <c r="C31" s="9" t="s">
        <v>26</v>
      </c>
      <c r="D31" s="49">
        <f aca="true" t="shared" si="3" ref="D31:I31">D32</f>
        <v>14600</v>
      </c>
      <c r="E31" s="49">
        <f t="shared" si="3"/>
        <v>17000</v>
      </c>
      <c r="F31" s="49">
        <f t="shared" si="3"/>
        <v>0</v>
      </c>
      <c r="G31" s="49">
        <f t="shared" si="3"/>
        <v>31600</v>
      </c>
      <c r="H31" s="49">
        <f t="shared" si="3"/>
        <v>17000</v>
      </c>
      <c r="I31" s="49">
        <f t="shared" si="3"/>
        <v>14600</v>
      </c>
    </row>
    <row r="32" spans="1:9" ht="12.75">
      <c r="A32" s="40">
        <v>1</v>
      </c>
      <c r="B32" s="40" t="s">
        <v>72</v>
      </c>
      <c r="C32" s="15" t="s">
        <v>28</v>
      </c>
      <c r="D32" s="50">
        <v>14600</v>
      </c>
      <c r="E32" s="50">
        <v>17000</v>
      </c>
      <c r="F32" s="50"/>
      <c r="G32" s="50">
        <f>D32+E32</f>
        <v>31600</v>
      </c>
      <c r="H32" s="50">
        <f>E32+F32</f>
        <v>17000</v>
      </c>
      <c r="I32" s="50">
        <v>14600</v>
      </c>
    </row>
    <row r="33" spans="1:9" ht="12.75">
      <c r="A33" s="39"/>
      <c r="B33" s="39"/>
      <c r="C33" s="9" t="s">
        <v>29</v>
      </c>
      <c r="D33" s="49">
        <f>D34</f>
        <v>57300</v>
      </c>
      <c r="E33" s="49">
        <f>E34</f>
        <v>15000</v>
      </c>
      <c r="F33" s="49">
        <f>F34</f>
        <v>0</v>
      </c>
      <c r="G33" s="49">
        <f>G34</f>
        <v>72300</v>
      </c>
      <c r="H33" s="49"/>
      <c r="I33" s="74"/>
    </row>
    <row r="34" spans="1:9" ht="12.75">
      <c r="A34" s="40">
        <v>1</v>
      </c>
      <c r="B34" s="40" t="s">
        <v>73</v>
      </c>
      <c r="C34" s="15" t="s">
        <v>31</v>
      </c>
      <c r="D34" s="50">
        <v>57300</v>
      </c>
      <c r="E34" s="50">
        <v>15000</v>
      </c>
      <c r="F34" s="50"/>
      <c r="G34" s="50">
        <f>D34+E34</f>
        <v>72300</v>
      </c>
      <c r="H34" s="50">
        <f>E34+F34</f>
        <v>15000</v>
      </c>
      <c r="I34" s="50">
        <v>57300</v>
      </c>
    </row>
    <row r="35" spans="1:9" ht="12.75">
      <c r="A35" s="39"/>
      <c r="B35" s="39"/>
      <c r="C35" s="9" t="s">
        <v>32</v>
      </c>
      <c r="D35" s="49">
        <f>D36+D37</f>
        <v>460000</v>
      </c>
      <c r="E35" s="49">
        <f>E36+E37</f>
        <v>69614</v>
      </c>
      <c r="F35" s="49">
        <f>F36+F37</f>
        <v>0</v>
      </c>
      <c r="G35" s="49">
        <f>G36+G37</f>
        <v>529614</v>
      </c>
      <c r="H35" s="49">
        <f>H36</f>
        <v>68614</v>
      </c>
      <c r="I35" s="49">
        <f>I36</f>
        <v>460000</v>
      </c>
    </row>
    <row r="36" spans="1:9" ht="12.75">
      <c r="A36" s="40">
        <v>1</v>
      </c>
      <c r="B36" s="40" t="s">
        <v>74</v>
      </c>
      <c r="C36" s="15" t="s">
        <v>34</v>
      </c>
      <c r="D36" s="50">
        <v>460000</v>
      </c>
      <c r="E36" s="50">
        <v>68614</v>
      </c>
      <c r="F36" s="50"/>
      <c r="G36" s="50">
        <f>D36+E36</f>
        <v>528614</v>
      </c>
      <c r="H36" s="50">
        <f>E36+F36</f>
        <v>68614</v>
      </c>
      <c r="I36" s="50">
        <v>460000</v>
      </c>
    </row>
    <row r="37" spans="1:9" ht="12.75">
      <c r="A37" s="40">
        <v>2</v>
      </c>
      <c r="B37" s="40" t="s">
        <v>33</v>
      </c>
      <c r="C37" s="15" t="s">
        <v>82</v>
      </c>
      <c r="D37" s="50"/>
      <c r="E37" s="50">
        <v>1000</v>
      </c>
      <c r="F37" s="50"/>
      <c r="G37" s="50">
        <f>D37+E37</f>
        <v>1000</v>
      </c>
      <c r="H37" s="50"/>
      <c r="I37" s="50"/>
    </row>
    <row r="38" spans="1:9" ht="12.75">
      <c r="A38" s="43"/>
      <c r="B38" s="43"/>
      <c r="C38" s="20" t="s">
        <v>35</v>
      </c>
      <c r="D38" s="52">
        <f>D39+D44+D49+D53+D56+D59+D61+D63+D66+D68</f>
        <v>1150000</v>
      </c>
      <c r="E38" s="52">
        <f>E39+E44+E49+E53+E56+E59+E61+E63+E66+E68</f>
        <v>137400</v>
      </c>
      <c r="F38" s="52">
        <f>F39+F44+F49+F53+F56+F59+F61+F63+F66+F68</f>
        <v>120000</v>
      </c>
      <c r="G38" s="52">
        <f>G39+G44+G49+G53+G56+G59+G61+G63+G66+G68</f>
        <v>1167400</v>
      </c>
      <c r="H38" s="76"/>
      <c r="I38" s="76"/>
    </row>
    <row r="39" spans="1:9" ht="12.75">
      <c r="A39" s="40"/>
      <c r="B39" s="40"/>
      <c r="C39" s="1" t="s">
        <v>36</v>
      </c>
      <c r="D39" s="51">
        <f>D40+D41+D42+D43</f>
        <v>650000</v>
      </c>
      <c r="E39" s="51">
        <f>E40+E41+E42+E43</f>
        <v>1500</v>
      </c>
      <c r="F39" s="51">
        <f>F40+F41+F42+F43</f>
        <v>0</v>
      </c>
      <c r="G39" s="51">
        <f>G40+G41+G42+G43</f>
        <v>651500</v>
      </c>
      <c r="H39" s="50"/>
      <c r="I39" s="50"/>
    </row>
    <row r="40" spans="1:9" ht="12.75">
      <c r="A40" s="40">
        <v>1</v>
      </c>
      <c r="B40" s="40" t="s">
        <v>75</v>
      </c>
      <c r="C40" s="13" t="s">
        <v>38</v>
      </c>
      <c r="D40" s="53">
        <v>300000</v>
      </c>
      <c r="E40" s="50"/>
      <c r="F40" s="50"/>
      <c r="G40" s="50">
        <f>D40+E40-F40</f>
        <v>300000</v>
      </c>
      <c r="H40" s="50"/>
      <c r="I40" s="50"/>
    </row>
    <row r="41" spans="1:9" ht="12.75">
      <c r="A41" s="40">
        <v>2</v>
      </c>
      <c r="B41" s="40" t="s">
        <v>75</v>
      </c>
      <c r="C41" s="13" t="s">
        <v>39</v>
      </c>
      <c r="D41" s="50">
        <v>50000</v>
      </c>
      <c r="E41" s="50"/>
      <c r="F41" s="50"/>
      <c r="G41" s="50">
        <f>D41+E41-F41</f>
        <v>50000</v>
      </c>
      <c r="H41" s="50"/>
      <c r="I41" s="50"/>
    </row>
    <row r="42" spans="1:9" ht="12.75">
      <c r="A42" s="40">
        <v>3</v>
      </c>
      <c r="B42" s="40" t="s">
        <v>76</v>
      </c>
      <c r="C42" s="13" t="s">
        <v>41</v>
      </c>
      <c r="D42" s="50">
        <f>350000-50000</f>
        <v>300000</v>
      </c>
      <c r="E42" s="50"/>
      <c r="F42" s="50"/>
      <c r="G42" s="50">
        <f>D42+E42-F42</f>
        <v>300000</v>
      </c>
      <c r="H42" s="50"/>
      <c r="I42" s="50"/>
    </row>
    <row r="43" spans="1:9" ht="12.75">
      <c r="A43" s="40">
        <v>4</v>
      </c>
      <c r="B43" s="40" t="s">
        <v>37</v>
      </c>
      <c r="C43" s="13" t="s">
        <v>83</v>
      </c>
      <c r="D43" s="50">
        <v>0</v>
      </c>
      <c r="E43" s="50">
        <v>1500</v>
      </c>
      <c r="F43" s="50"/>
      <c r="G43" s="50">
        <f>D43+E43-F43</f>
        <v>1500</v>
      </c>
      <c r="H43" s="50"/>
      <c r="I43" s="50"/>
    </row>
    <row r="44" spans="1:9" ht="12.75">
      <c r="A44" s="40"/>
      <c r="B44" s="40"/>
      <c r="C44" s="1" t="s">
        <v>42</v>
      </c>
      <c r="D44" s="51">
        <f>D45+D47+D46+D48</f>
        <v>120000</v>
      </c>
      <c r="E44" s="51">
        <f>E45+E47+E46+E48</f>
        <v>121500</v>
      </c>
      <c r="F44" s="51">
        <f>F45+F47+F46+F48</f>
        <v>120000</v>
      </c>
      <c r="G44" s="51">
        <f>G45+G47+G46+G48</f>
        <v>121500</v>
      </c>
      <c r="H44" s="50"/>
      <c r="I44" s="50"/>
    </row>
    <row r="45" spans="1:9" s="61" customFormat="1" ht="51">
      <c r="A45" s="59">
        <v>1</v>
      </c>
      <c r="B45" s="59" t="s">
        <v>75</v>
      </c>
      <c r="C45" s="23" t="s">
        <v>43</v>
      </c>
      <c r="D45" s="60">
        <f>50000+20000+50000</f>
        <v>120000</v>
      </c>
      <c r="E45" s="60"/>
      <c r="F45" s="60">
        <v>120000</v>
      </c>
      <c r="G45" s="60">
        <f>D45+E45-F45</f>
        <v>0</v>
      </c>
      <c r="H45" s="60"/>
      <c r="I45" s="60"/>
    </row>
    <row r="46" spans="1:9" s="61" customFormat="1" ht="25.5">
      <c r="A46" s="59">
        <v>2</v>
      </c>
      <c r="B46" s="59" t="s">
        <v>37</v>
      </c>
      <c r="C46" s="23" t="s">
        <v>97</v>
      </c>
      <c r="D46" s="60">
        <v>0</v>
      </c>
      <c r="E46" s="60">
        <v>2000</v>
      </c>
      <c r="F46" s="60"/>
      <c r="G46" s="60">
        <f>E46</f>
        <v>2000</v>
      </c>
      <c r="H46" s="60"/>
      <c r="I46" s="60"/>
    </row>
    <row r="47" spans="1:9" ht="12.75">
      <c r="A47" s="40">
        <v>3</v>
      </c>
      <c r="B47" s="40" t="s">
        <v>37</v>
      </c>
      <c r="C47" s="13" t="s">
        <v>83</v>
      </c>
      <c r="D47" s="50">
        <v>0</v>
      </c>
      <c r="E47" s="50">
        <v>1500</v>
      </c>
      <c r="F47" s="50"/>
      <c r="G47" s="50">
        <f>D47+E47-F47</f>
        <v>1500</v>
      </c>
      <c r="H47" s="50"/>
      <c r="I47" s="50"/>
    </row>
    <row r="48" spans="1:9" ht="12.75">
      <c r="A48" s="40">
        <v>4</v>
      </c>
      <c r="B48" s="40" t="s">
        <v>40</v>
      </c>
      <c r="C48" s="13" t="s">
        <v>98</v>
      </c>
      <c r="D48" s="50">
        <v>0</v>
      </c>
      <c r="E48" s="50">
        <v>118000</v>
      </c>
      <c r="F48" s="50"/>
      <c r="G48" s="50">
        <f>E48</f>
        <v>118000</v>
      </c>
      <c r="H48" s="50"/>
      <c r="I48" s="50"/>
    </row>
    <row r="49" spans="1:9" ht="12.75">
      <c r="A49" s="40"/>
      <c r="B49" s="40"/>
      <c r="C49" s="1" t="s">
        <v>44</v>
      </c>
      <c r="D49" s="51">
        <f>D50+D51+D52</f>
        <v>200000</v>
      </c>
      <c r="E49" s="51">
        <f>E50+E51+E52</f>
        <v>1500</v>
      </c>
      <c r="F49" s="51">
        <f>F50+F51+F52</f>
        <v>0</v>
      </c>
      <c r="G49" s="51">
        <f>G50+G51+G52</f>
        <v>201500</v>
      </c>
      <c r="H49" s="50"/>
      <c r="I49" s="50"/>
    </row>
    <row r="50" spans="1:9" s="61" customFormat="1" ht="25.5">
      <c r="A50" s="59">
        <v>1</v>
      </c>
      <c r="B50" s="59" t="s">
        <v>40</v>
      </c>
      <c r="C50" s="24" t="s">
        <v>45</v>
      </c>
      <c r="D50" s="60">
        <v>100000</v>
      </c>
      <c r="E50" s="60"/>
      <c r="F50" s="60"/>
      <c r="G50" s="60">
        <f>D50+E50-F50</f>
        <v>100000</v>
      </c>
      <c r="H50" s="60"/>
      <c r="I50" s="60"/>
    </row>
    <row r="51" spans="1:9" ht="12.75">
      <c r="A51" s="40">
        <v>2</v>
      </c>
      <c r="B51" s="40" t="s">
        <v>37</v>
      </c>
      <c r="C51" s="24" t="s">
        <v>46</v>
      </c>
      <c r="D51" s="50">
        <v>100000</v>
      </c>
      <c r="E51" s="50"/>
      <c r="F51" s="50"/>
      <c r="G51" s="50">
        <f>D51+E51-F51</f>
        <v>100000</v>
      </c>
      <c r="H51" s="50"/>
      <c r="I51" s="50"/>
    </row>
    <row r="52" spans="1:9" ht="12.75">
      <c r="A52" s="40">
        <v>4</v>
      </c>
      <c r="B52" s="40" t="s">
        <v>37</v>
      </c>
      <c r="C52" s="13" t="s">
        <v>83</v>
      </c>
      <c r="D52" s="50">
        <v>0</v>
      </c>
      <c r="E52" s="50">
        <v>1500</v>
      </c>
      <c r="F52" s="50"/>
      <c r="G52" s="50">
        <f>D52+E52-F52</f>
        <v>1500</v>
      </c>
      <c r="H52" s="50"/>
      <c r="I52" s="50"/>
    </row>
    <row r="53" spans="1:9" ht="12.75">
      <c r="A53" s="40"/>
      <c r="B53" s="40"/>
      <c r="C53" s="1" t="s">
        <v>47</v>
      </c>
      <c r="D53" s="51">
        <f aca="true" t="shared" si="4" ref="D53:I53">D54+D55</f>
        <v>80000</v>
      </c>
      <c r="E53" s="51">
        <f t="shared" si="4"/>
        <v>1500</v>
      </c>
      <c r="F53" s="51">
        <f t="shared" si="4"/>
        <v>0</v>
      </c>
      <c r="G53" s="51">
        <f t="shared" si="4"/>
        <v>81500</v>
      </c>
      <c r="H53" s="51">
        <f t="shared" si="4"/>
        <v>0</v>
      </c>
      <c r="I53" s="51">
        <f t="shared" si="4"/>
        <v>0</v>
      </c>
    </row>
    <row r="54" spans="1:9" ht="12.75">
      <c r="A54" s="40">
        <v>1</v>
      </c>
      <c r="B54" s="40" t="s">
        <v>40</v>
      </c>
      <c r="C54" s="11" t="s">
        <v>48</v>
      </c>
      <c r="D54" s="50">
        <f>100000-20000</f>
        <v>80000</v>
      </c>
      <c r="E54" s="50"/>
      <c r="F54" s="50"/>
      <c r="G54" s="50">
        <f>D54+E54-F54</f>
        <v>80000</v>
      </c>
      <c r="H54" s="50"/>
      <c r="I54" s="50"/>
    </row>
    <row r="55" spans="1:9" ht="12.75">
      <c r="A55" s="40">
        <v>2</v>
      </c>
      <c r="B55" s="40" t="s">
        <v>37</v>
      </c>
      <c r="C55" s="13" t="s">
        <v>83</v>
      </c>
      <c r="D55" s="50">
        <v>0</v>
      </c>
      <c r="E55" s="50">
        <v>1500</v>
      </c>
      <c r="F55" s="50"/>
      <c r="G55" s="50">
        <f>D55+E55-F55</f>
        <v>1500</v>
      </c>
      <c r="H55" s="50"/>
      <c r="I55" s="50"/>
    </row>
    <row r="56" spans="1:9" ht="12.75">
      <c r="A56" s="40"/>
      <c r="B56" s="40"/>
      <c r="C56" s="1" t="s">
        <v>49</v>
      </c>
      <c r="D56" s="51">
        <f>D57+D58</f>
        <v>100000</v>
      </c>
      <c r="E56" s="51">
        <f>E57+E58</f>
        <v>1500</v>
      </c>
      <c r="F56" s="51">
        <f>F57+F58</f>
        <v>0</v>
      </c>
      <c r="G56" s="51">
        <f>G57+G58</f>
        <v>101500</v>
      </c>
      <c r="H56" s="50"/>
      <c r="I56" s="50"/>
    </row>
    <row r="57" spans="1:9" ht="12.75">
      <c r="A57" s="40">
        <v>1</v>
      </c>
      <c r="B57" s="40" t="s">
        <v>40</v>
      </c>
      <c r="C57" s="24" t="s">
        <v>50</v>
      </c>
      <c r="D57" s="50">
        <v>100000</v>
      </c>
      <c r="E57" s="50"/>
      <c r="F57" s="50"/>
      <c r="G57" s="50">
        <f>D57+E57-F57</f>
        <v>100000</v>
      </c>
      <c r="H57" s="50"/>
      <c r="I57" s="50"/>
    </row>
    <row r="58" spans="1:9" ht="12.75">
      <c r="A58" s="40">
        <v>2</v>
      </c>
      <c r="B58" s="40" t="s">
        <v>37</v>
      </c>
      <c r="C58" s="13" t="s">
        <v>83</v>
      </c>
      <c r="D58" s="50">
        <v>0</v>
      </c>
      <c r="E58" s="50">
        <v>1500</v>
      </c>
      <c r="F58" s="50"/>
      <c r="G58" s="50">
        <f>D58+E58-F58</f>
        <v>1500</v>
      </c>
      <c r="H58" s="50"/>
      <c r="I58" s="50"/>
    </row>
    <row r="59" spans="1:9" s="79" customFormat="1" ht="25.5">
      <c r="A59" s="78"/>
      <c r="B59" s="78"/>
      <c r="C59" s="1" t="s">
        <v>84</v>
      </c>
      <c r="D59" s="100">
        <f>D60</f>
        <v>0</v>
      </c>
      <c r="E59" s="100">
        <f>E60</f>
        <v>1500</v>
      </c>
      <c r="F59" s="100">
        <f>F60</f>
        <v>0</v>
      </c>
      <c r="G59" s="100">
        <f>G60</f>
        <v>1500</v>
      </c>
      <c r="H59" s="51"/>
      <c r="I59" s="51"/>
    </row>
    <row r="60" spans="1:9" ht="12.75">
      <c r="A60" s="40">
        <v>1</v>
      </c>
      <c r="B60" s="40" t="s">
        <v>37</v>
      </c>
      <c r="C60" s="13" t="s">
        <v>83</v>
      </c>
      <c r="D60" s="50">
        <v>0</v>
      </c>
      <c r="E60" s="50">
        <v>1500</v>
      </c>
      <c r="F60" s="50"/>
      <c r="G60" s="50">
        <f>D60+E60-F60</f>
        <v>1500</v>
      </c>
      <c r="H60" s="50"/>
      <c r="I60" s="50"/>
    </row>
    <row r="61" spans="1:9" s="79" customFormat="1" ht="12.75">
      <c r="A61" s="78"/>
      <c r="B61" s="78"/>
      <c r="C61" s="1" t="s">
        <v>85</v>
      </c>
      <c r="D61" s="51">
        <f aca="true" t="shared" si="5" ref="D61:I61">D62</f>
        <v>0</v>
      </c>
      <c r="E61" s="51">
        <f t="shared" si="5"/>
        <v>1500</v>
      </c>
      <c r="F61" s="51">
        <f t="shared" si="5"/>
        <v>0</v>
      </c>
      <c r="G61" s="51">
        <f t="shared" si="5"/>
        <v>1500</v>
      </c>
      <c r="H61" s="51">
        <f t="shared" si="5"/>
        <v>0</v>
      </c>
      <c r="I61" s="51">
        <f t="shared" si="5"/>
        <v>0</v>
      </c>
    </row>
    <row r="62" spans="1:9" ht="12.75">
      <c r="A62" s="40">
        <v>1</v>
      </c>
      <c r="B62" s="40" t="s">
        <v>37</v>
      </c>
      <c r="C62" s="13" t="s">
        <v>83</v>
      </c>
      <c r="D62" s="50">
        <v>0</v>
      </c>
      <c r="E62" s="50">
        <v>1500</v>
      </c>
      <c r="F62" s="50"/>
      <c r="G62" s="50">
        <f>D62+E62-F62</f>
        <v>1500</v>
      </c>
      <c r="H62" s="50"/>
      <c r="I62" s="50"/>
    </row>
    <row r="63" spans="1:9" s="79" customFormat="1" ht="25.5">
      <c r="A63" s="78"/>
      <c r="B63" s="78"/>
      <c r="C63" s="1" t="s">
        <v>86</v>
      </c>
      <c r="D63" s="100">
        <f>D64+D65</f>
        <v>0</v>
      </c>
      <c r="E63" s="100">
        <f>E64+E65</f>
        <v>3900</v>
      </c>
      <c r="F63" s="100">
        <f>F64+F65</f>
        <v>0</v>
      </c>
      <c r="G63" s="100">
        <f>G64+G65</f>
        <v>3900</v>
      </c>
      <c r="H63" s="51"/>
      <c r="I63" s="51"/>
    </row>
    <row r="64" spans="1:9" ht="12.75">
      <c r="A64" s="40">
        <v>1</v>
      </c>
      <c r="B64" s="40" t="s">
        <v>37</v>
      </c>
      <c r="C64" s="13" t="s">
        <v>83</v>
      </c>
      <c r="D64" s="50">
        <v>0</v>
      </c>
      <c r="E64" s="50">
        <v>1500</v>
      </c>
      <c r="F64" s="50"/>
      <c r="G64" s="50">
        <f>D64+E64-F64</f>
        <v>1500</v>
      </c>
      <c r="H64" s="50"/>
      <c r="I64" s="50"/>
    </row>
    <row r="65" spans="1:9" ht="12.75">
      <c r="A65" s="40">
        <v>2</v>
      </c>
      <c r="B65" s="40" t="s">
        <v>37</v>
      </c>
      <c r="C65" s="13" t="s">
        <v>87</v>
      </c>
      <c r="D65" s="50">
        <v>0</v>
      </c>
      <c r="E65" s="50">
        <v>2400</v>
      </c>
      <c r="F65" s="50"/>
      <c r="G65" s="50">
        <f>D65+E65-F65</f>
        <v>2400</v>
      </c>
      <c r="H65" s="50"/>
      <c r="I65" s="50"/>
    </row>
    <row r="66" spans="1:9" s="79" customFormat="1" ht="12.75">
      <c r="A66" s="78"/>
      <c r="B66" s="78"/>
      <c r="C66" s="1" t="s">
        <v>88</v>
      </c>
      <c r="D66" s="51">
        <v>0</v>
      </c>
      <c r="E66" s="51">
        <f>E67</f>
        <v>1500</v>
      </c>
      <c r="F66" s="51">
        <f>F67</f>
        <v>0</v>
      </c>
      <c r="G66" s="51">
        <f>G67</f>
        <v>1500</v>
      </c>
      <c r="H66" s="51"/>
      <c r="I66" s="51"/>
    </row>
    <row r="67" spans="1:9" ht="12.75">
      <c r="A67" s="40">
        <v>1</v>
      </c>
      <c r="B67" s="40" t="s">
        <v>37</v>
      </c>
      <c r="C67" s="13" t="s">
        <v>83</v>
      </c>
      <c r="D67" s="50">
        <v>0</v>
      </c>
      <c r="E67" s="50">
        <v>1500</v>
      </c>
      <c r="F67" s="50"/>
      <c r="G67" s="50">
        <f>D67+E67-F67</f>
        <v>1500</v>
      </c>
      <c r="H67" s="50"/>
      <c r="I67" s="50"/>
    </row>
    <row r="68" spans="1:9" s="79" customFormat="1" ht="12.75">
      <c r="A68" s="78"/>
      <c r="B68" s="78"/>
      <c r="C68" s="1" t="s">
        <v>89</v>
      </c>
      <c r="D68" s="51">
        <v>0</v>
      </c>
      <c r="E68" s="51">
        <f>E69</f>
        <v>1500</v>
      </c>
      <c r="F68" s="51">
        <f>F69</f>
        <v>0</v>
      </c>
      <c r="G68" s="51">
        <f>G69</f>
        <v>1500</v>
      </c>
      <c r="H68" s="51"/>
      <c r="I68" s="51"/>
    </row>
    <row r="69" spans="1:9" ht="12.75">
      <c r="A69" s="40">
        <v>1</v>
      </c>
      <c r="B69" s="40" t="s">
        <v>37</v>
      </c>
      <c r="C69" s="13" t="s">
        <v>83</v>
      </c>
      <c r="D69" s="50">
        <v>0</v>
      </c>
      <c r="E69" s="50">
        <v>1500</v>
      </c>
      <c r="F69" s="50"/>
      <c r="G69" s="50">
        <f>D69+E69-F69</f>
        <v>1500</v>
      </c>
      <c r="H69" s="50"/>
      <c r="I69" s="50"/>
    </row>
    <row r="70" spans="1:9" s="81" customFormat="1" ht="12.75">
      <c r="A70" s="80"/>
      <c r="B70" s="80"/>
      <c r="C70" s="7" t="s">
        <v>90</v>
      </c>
      <c r="D70" s="48">
        <f>D71+D73+D75</f>
        <v>0</v>
      </c>
      <c r="E70" s="48">
        <f>E71+E73+E75</f>
        <v>4500</v>
      </c>
      <c r="F70" s="48">
        <f>F71+F73+F75</f>
        <v>0</v>
      </c>
      <c r="G70" s="48">
        <f>G71+G73+G75</f>
        <v>4500</v>
      </c>
      <c r="H70" s="48"/>
      <c r="I70" s="48"/>
    </row>
    <row r="71" spans="1:9" s="79" customFormat="1" ht="12.75">
      <c r="A71" s="78"/>
      <c r="B71" s="78"/>
      <c r="C71" s="1" t="s">
        <v>91</v>
      </c>
      <c r="D71" s="51">
        <f>D72</f>
        <v>0</v>
      </c>
      <c r="E71" s="51">
        <f>E72</f>
        <v>1500</v>
      </c>
      <c r="F71" s="51">
        <f>F72</f>
        <v>0</v>
      </c>
      <c r="G71" s="51">
        <f>G72</f>
        <v>1500</v>
      </c>
      <c r="H71" s="51"/>
      <c r="I71" s="51"/>
    </row>
    <row r="72" spans="1:9" ht="12.75">
      <c r="A72" s="40">
        <v>1</v>
      </c>
      <c r="B72" s="40" t="s">
        <v>92</v>
      </c>
      <c r="C72" s="13" t="s">
        <v>83</v>
      </c>
      <c r="D72" s="50">
        <v>0</v>
      </c>
      <c r="E72" s="50">
        <v>1500</v>
      </c>
      <c r="F72" s="50"/>
      <c r="G72" s="50">
        <f>D72+E72-F72</f>
        <v>1500</v>
      </c>
      <c r="H72" s="50"/>
      <c r="I72" s="50"/>
    </row>
    <row r="73" spans="1:9" s="79" customFormat="1" ht="12.75">
      <c r="A73" s="78"/>
      <c r="B73" s="78"/>
      <c r="C73" s="1" t="s">
        <v>93</v>
      </c>
      <c r="D73" s="51">
        <f>D74</f>
        <v>0</v>
      </c>
      <c r="E73" s="51">
        <f>E74</f>
        <v>1500</v>
      </c>
      <c r="F73" s="51">
        <f>F74</f>
        <v>0</v>
      </c>
      <c r="G73" s="51">
        <f>G74</f>
        <v>1500</v>
      </c>
      <c r="H73" s="51"/>
      <c r="I73" s="51"/>
    </row>
    <row r="74" spans="1:9" ht="12.75">
      <c r="A74" s="40">
        <v>1</v>
      </c>
      <c r="B74" s="40" t="s">
        <v>92</v>
      </c>
      <c r="C74" s="13" t="s">
        <v>83</v>
      </c>
      <c r="D74" s="50">
        <v>0</v>
      </c>
      <c r="E74" s="50">
        <v>1500</v>
      </c>
      <c r="F74" s="50"/>
      <c r="G74" s="50">
        <f>D74+E74-F74</f>
        <v>1500</v>
      </c>
      <c r="H74" s="50"/>
      <c r="I74" s="50"/>
    </row>
    <row r="75" spans="1:9" s="79" customFormat="1" ht="25.5">
      <c r="A75" s="78"/>
      <c r="B75" s="78"/>
      <c r="C75" s="1" t="s">
        <v>94</v>
      </c>
      <c r="D75" s="100">
        <f>D76</f>
        <v>0</v>
      </c>
      <c r="E75" s="100">
        <f>E76</f>
        <v>1500</v>
      </c>
      <c r="F75" s="100">
        <f>F76</f>
        <v>0</v>
      </c>
      <c r="G75" s="100">
        <f>G76</f>
        <v>1500</v>
      </c>
      <c r="H75" s="51"/>
      <c r="I75" s="51"/>
    </row>
    <row r="76" spans="1:9" ht="12.75">
      <c r="A76" s="40">
        <v>1</v>
      </c>
      <c r="B76" s="40" t="s">
        <v>92</v>
      </c>
      <c r="C76" s="13" t="s">
        <v>83</v>
      </c>
      <c r="D76" s="50">
        <v>0</v>
      </c>
      <c r="E76" s="50">
        <v>1500</v>
      </c>
      <c r="F76" s="50"/>
      <c r="G76" s="50">
        <f>D76+E76-F76</f>
        <v>1500</v>
      </c>
      <c r="H76" s="50"/>
      <c r="I76" s="50"/>
    </row>
    <row r="77" spans="1:9" ht="25.5">
      <c r="A77" s="43"/>
      <c r="B77" s="43"/>
      <c r="C77" s="20" t="s">
        <v>51</v>
      </c>
      <c r="D77" s="54">
        <f>D79+D80+D78</f>
        <v>1206000</v>
      </c>
      <c r="E77" s="54">
        <f>E79+E80+E78</f>
        <v>0</v>
      </c>
      <c r="F77" s="54">
        <f>F79+F80+F78</f>
        <v>0</v>
      </c>
      <c r="G77" s="54">
        <f>G79+G80+G78</f>
        <v>1206000</v>
      </c>
      <c r="H77" s="76"/>
      <c r="I77" s="76"/>
    </row>
    <row r="78" spans="1:9" ht="12.75">
      <c r="A78" s="40">
        <v>1</v>
      </c>
      <c r="B78" s="40" t="s">
        <v>52</v>
      </c>
      <c r="C78" s="13" t="s">
        <v>53</v>
      </c>
      <c r="D78" s="50">
        <v>41000</v>
      </c>
      <c r="E78" s="50"/>
      <c r="F78" s="50"/>
      <c r="G78" s="50">
        <f>D78+E78-F78</f>
        <v>41000</v>
      </c>
      <c r="H78" s="50"/>
      <c r="I78" s="50"/>
    </row>
    <row r="79" spans="1:9" s="61" customFormat="1" ht="25.5">
      <c r="A79" s="59">
        <v>2</v>
      </c>
      <c r="B79" s="59" t="s">
        <v>52</v>
      </c>
      <c r="C79" s="13" t="s">
        <v>54</v>
      </c>
      <c r="D79" s="60">
        <v>65000</v>
      </c>
      <c r="E79" s="60"/>
      <c r="F79" s="60"/>
      <c r="G79" s="60">
        <f>D79+E79-F79</f>
        <v>65000</v>
      </c>
      <c r="H79" s="60"/>
      <c r="I79" s="60"/>
    </row>
    <row r="80" spans="1:9" s="61" customFormat="1" ht="38.25">
      <c r="A80" s="59">
        <v>3</v>
      </c>
      <c r="B80" s="59" t="s">
        <v>52</v>
      </c>
      <c r="C80" s="13" t="s">
        <v>55</v>
      </c>
      <c r="D80" s="60">
        <v>1100000</v>
      </c>
      <c r="E80" s="60"/>
      <c r="F80" s="60"/>
      <c r="G80" s="60">
        <f>D80+E80-F80</f>
        <v>1100000</v>
      </c>
      <c r="H80" s="60"/>
      <c r="I80" s="60"/>
    </row>
    <row r="81" spans="1:9" ht="12.75">
      <c r="A81" s="43"/>
      <c r="B81" s="43"/>
      <c r="C81" s="20" t="s">
        <v>56</v>
      </c>
      <c r="D81" s="54">
        <f>D82</f>
        <v>159816</v>
      </c>
      <c r="E81" s="54">
        <f>E82</f>
        <v>0</v>
      </c>
      <c r="F81" s="54">
        <f>F82</f>
        <v>0</v>
      </c>
      <c r="G81" s="54">
        <f>G82</f>
        <v>159816</v>
      </c>
      <c r="H81" s="76"/>
      <c r="I81" s="76"/>
    </row>
    <row r="82" spans="1:9" ht="12.75">
      <c r="A82" s="40">
        <v>1</v>
      </c>
      <c r="B82" s="40" t="s">
        <v>22</v>
      </c>
      <c r="C82" s="13" t="s">
        <v>57</v>
      </c>
      <c r="D82" s="50">
        <f>400000-168284-71900</f>
        <v>159816</v>
      </c>
      <c r="E82" s="50"/>
      <c r="F82" s="50"/>
      <c r="G82" s="50">
        <f>D82+E82-F82</f>
        <v>159816</v>
      </c>
      <c r="H82" s="50"/>
      <c r="I82" s="50"/>
    </row>
  </sheetData>
  <autoFilter ref="A11:D82"/>
  <mergeCells count="14">
    <mergeCell ref="A1:G1"/>
    <mergeCell ref="A2:G2"/>
    <mergeCell ref="I9:I10"/>
    <mergeCell ref="H9:H10"/>
    <mergeCell ref="A3:G3"/>
    <mergeCell ref="E9:E10"/>
    <mergeCell ref="F9:F10"/>
    <mergeCell ref="G9:G10"/>
    <mergeCell ref="A5:G5"/>
    <mergeCell ref="A6:G6"/>
    <mergeCell ref="D9:D10"/>
    <mergeCell ref="A9:A10"/>
    <mergeCell ref="C9:C10"/>
    <mergeCell ref="B9:B10"/>
  </mergeCells>
  <printOptions horizontalCentered="1"/>
  <pageMargins left="1.062992125984252" right="0.11811023622047245" top="0.4724409448818898" bottom="0" header="0.2362204724409449" footer="0.31496062992125984"/>
  <pageSetup firstPageNumber="104" useFirstPageNumber="1" horizontalDpi="300" verticalDpi="300" orientation="portrait" paperSize="9" scale="90" r:id="rId1"/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Consiliul Judetean Mures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vera</cp:lastModifiedBy>
  <cp:lastPrinted>2006-02-08T09:21:42Z</cp:lastPrinted>
  <dcterms:created xsi:type="dcterms:W3CDTF">2005-12-16T17:01:38Z</dcterms:created>
  <dcterms:modified xsi:type="dcterms:W3CDTF">2006-02-08T09:21:44Z</dcterms:modified>
  <cp:category/>
  <cp:version/>
  <cp:contentType/>
  <cp:contentStatus/>
</cp:coreProperties>
</file>