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7e" sheetId="1" r:id="rId1"/>
  </sheets>
  <definedNames>
    <definedName name="_xlnm._FilterDatabase" localSheetId="0" hidden="1">'anexa 7e'!$A$4:$K$4</definedName>
    <definedName name="_xlnm.Print_Titles" localSheetId="0">'anexa 7e'!$2:$4</definedName>
    <definedName name="_xlnm.Print_Area" localSheetId="0">'anexa 7e'!$A$1:$J$169</definedName>
  </definedNames>
  <calcPr fullCalcOnLoad="1"/>
</workbook>
</file>

<file path=xl/sharedStrings.xml><?xml version="1.0" encoding="utf-8"?>
<sst xmlns="http://schemas.openxmlformats.org/spreadsheetml/2006/main" count="329" uniqueCount="202">
  <si>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</si>
  <si>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</si>
  <si>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</si>
  <si>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</si>
  <si>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</si>
  <si>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</si>
  <si>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</si>
  <si>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</si>
  <si>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Buget local</t>
  </si>
  <si>
    <t>Venituri proprii + Fond de dezvoltare+ ambasada SUA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</si>
  <si>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</si>
  <si>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</si>
  <si>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</si>
  <si>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</si>
  <si>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</si>
  <si>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</si>
  <si>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</si>
  <si>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</si>
  <si>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</si>
  <si>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</si>
  <si>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</si>
  <si>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</si>
  <si>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</si>
  <si>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</si>
  <si>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</si>
  <si>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</si>
  <si>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</si>
  <si>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</si>
  <si>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</si>
  <si>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</si>
  <si>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</si>
  <si>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</si>
  <si>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</si>
  <si>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</si>
  <si>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</si>
  <si>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</si>
  <si>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</si>
  <si>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</si>
  <si>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</si>
  <si>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</si>
  <si>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</si>
  <si>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</si>
  <si>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</si>
  <si>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</si>
  <si>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</si>
  <si>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</si>
  <si>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</si>
  <si>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</si>
  <si>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</si>
  <si>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</si>
  <si>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</si>
  <si>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</si>
  <si>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</si>
  <si>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</si>
  <si>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</si>
  <si>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</si>
  <si>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</si>
  <si>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Fundus cameră - Clinica Oftalmologie</t>
  </si>
  <si>
    <t>Negatoscop mamografie (2 buc) - Ambulatoriu Integrat</t>
  </si>
  <si>
    <t>Reparaţie capitală sistem de încălzire centrală şi preparare apă caldă menajeră Clinica Oncologie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</si>
  <si>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</si>
  <si>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</si>
  <si>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</si>
  <si>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</si>
  <si>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</si>
  <si>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</si>
  <si>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</si>
  <si>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</si>
  <si>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</si>
  <si>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</si>
  <si>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</si>
  <si>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</si>
  <si>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</si>
  <si>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</si>
  <si>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</si>
  <si>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</si>
  <si>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</si>
  <si>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</si>
  <si>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</si>
  <si>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</si>
  <si>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</si>
  <si>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</si>
  <si>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</si>
  <si>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</si>
  <si>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</si>
  <si>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</si>
  <si>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</si>
  <si>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</si>
  <si>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</si>
  <si>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</si>
  <si>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</si>
  <si>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</si>
  <si>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</si>
  <si>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</si>
  <si>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</si>
  <si>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</si>
  <si>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</si>
  <si>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</si>
  <si>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</si>
  <si>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</si>
  <si>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</si>
  <si>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</si>
  <si>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</si>
  <si>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</si>
  <si>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</si>
  <si>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</si>
  <si>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</si>
  <si>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</si>
  <si>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</si>
  <si>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</si>
  <si>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</si>
  <si>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</si>
  <si>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</si>
  <si>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</si>
  <si>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</si>
  <si>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</si>
  <si>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</si>
  <si>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</si>
  <si>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</si>
  <si>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</si>
  <si>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</si>
  <si>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</si>
  <si>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</si>
  <si>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</si>
  <si>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</si>
  <si>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</si>
  <si>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Amenajare curte la casa de tip familial din Tg. Mureş, str. Baranului nr.3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</si>
  <si>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</si>
  <si>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</si>
  <si>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</si>
  <si>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</si>
  <si>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</si>
  <si>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</si>
  <si>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</si>
  <si>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</si>
  <si>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</si>
  <si>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</si>
  <si>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</si>
  <si>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</si>
  <si>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</si>
  <si>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PT Restaurare Muzeul de Vânătoare Castel Gurgiu</t>
  </si>
  <si>
    <t>Program informatic tip Office</t>
  </si>
  <si>
    <t>Sistem de protecţie antiefracţie</t>
  </si>
  <si>
    <t>Montarea unei bariere imobil Piaţa Trandafirilor nr.5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</si>
  <si>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</si>
  <si>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</si>
  <si>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</si>
  <si>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</si>
  <si>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</si>
  <si>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</si>
  <si>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</si>
  <si>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</si>
  <si>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</si>
  <si>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</si>
  <si>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</si>
  <si>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</si>
  <si>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</si>
  <si>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</si>
  <si>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</si>
  <si>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</si>
  <si>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</si>
  <si>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</si>
  <si>
    <t>SF +PT Sistematizare circulaţie rutieră şi pietonală şi Amenajare parcare supraetajată la Spitalul Clinic Judeţean de Urgenţă Tîrgu-Mureş</t>
  </si>
  <si>
    <t>Documentaţie de avizare a lucrărilor de intervenţie (DALI)  Psiihiatrie I şi II</t>
  </si>
  <si>
    <t>Aparat control Rx cu TIP instalat cu tunel de mici dimensiuni şi sistem LEDS încorporat. (2 buc.)</t>
  </si>
  <si>
    <t>Autoutilitară</t>
  </si>
  <si>
    <t>CENTRUL ŞCOLAR DE EDUCAŢIE INCLUZIVĂ NR.3 S.A.M. REGHIN</t>
  </si>
  <si>
    <t>Obiecte muzeale</t>
  </si>
  <si>
    <t>Cheltuieli de capital proiect de cercetare cu Unitatea Executivă pentru Finanţarea Învăţământului Superior, a Cercetării, Dezvoltării şi Inovării (server, cameră foto şi accesorii, bază de date, pagină web, staţie de geopoziţionare, detector de metale)</t>
  </si>
  <si>
    <t>54.C</t>
  </si>
  <si>
    <t>SERVICIUL PUBLIC DE PAZĂ A OBIECTIVELOR DE INTERES JUDEŢEAN MUREŞ</t>
  </si>
  <si>
    <t>Autoturisme (2 buc)</t>
  </si>
  <si>
    <t>SERVICIUL PUBLIC JUDEŢEAN SALVAMONT  SALVASPEO</t>
  </si>
  <si>
    <t>Targă specială salvare montană</t>
  </si>
  <si>
    <t>Bransament - alimentare cu energie electrica la CIA Reghin - str. Pandurilor nr. 34A- proiectare si executie</t>
  </si>
  <si>
    <t>Bransament - alimentare cu energie termica ( gaz) la CIA Reghin - str. Pandurilor nr. 34A- proiectare si executie</t>
  </si>
  <si>
    <t>Imprejmuire cu gard la CIA Reghin - str. Pandurilor nr. 34</t>
  </si>
  <si>
    <t>Realizare cai de acces interior si exterior la CIA Reghin - str. Pandurilor nr. 34</t>
  </si>
  <si>
    <t>DTE pt. imprejmuire gard si realizare cai acces la CIA Reghin</t>
  </si>
  <si>
    <t>DTE pt. imprejmuire gard si realizare cai acces la CRRN  Reghin</t>
  </si>
  <si>
    <t>Asistenţă tehnică din partea proiectantului  "Extindere şi copertină faţadă sudică aerogară" - dirigenţie</t>
  </si>
  <si>
    <t>SF Amenajare cale de acces principală şi secundară (inclusiv avize certificat de urbanism)</t>
  </si>
  <si>
    <t>Videoproiector</t>
  </si>
  <si>
    <t>Bază de date săpătură arheologică cetatea medievală şi biblioteca Muzeului (2 buc)</t>
  </si>
  <si>
    <t>DALI+PT+DE pentru Amenajare, modificare, recompartimentare clădire pentru realizare SIRU</t>
  </si>
  <si>
    <t>Server</t>
  </si>
  <si>
    <t>SF Remiză PSI</t>
  </si>
  <si>
    <t>Realizare hărţi aerodrom cu conformare la reglementările aeronautice</t>
  </si>
  <si>
    <t>Elaborare plan de management al faunei din perimetrul aeroportului şi zonele limitrofe</t>
  </si>
  <si>
    <t>Stâlpi iluminare platformă mobili şi retractabili (2 buc)</t>
  </si>
  <si>
    <t>Unitate de încălzire cu aer cald (heater)</t>
  </si>
  <si>
    <t>Proiect amenajare RESA (Runway End Safety Area)</t>
  </si>
  <si>
    <t>Dotări  independente pentru obiectiv "Extindere şi copertină faţadă sudică aerogară"</t>
  </si>
  <si>
    <t>Stâlpi delimitare interior/exterior cu bandă retractabilă</t>
  </si>
  <si>
    <t>Mentenanţă şi piese stoc tampon pentru TVCI, control acces şi alarmare</t>
  </si>
  <si>
    <t>Remediere riscuri identificate la sistemele de securitate  (TVCI şi CA)</t>
  </si>
  <si>
    <t>Aparate de respiraţie individuală pentru salvare şi stingere incendii (4 buc)</t>
  </si>
  <si>
    <t>Autospecială PSI</t>
  </si>
  <si>
    <t>Calculatoare (2 buc)</t>
  </si>
  <si>
    <t>Alte surse (credit furnizor)</t>
  </si>
  <si>
    <t>Buget de stat + Venituri proprii MS+ Taxă securitate</t>
  </si>
  <si>
    <t>5=6+7+8+9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</si>
</sst>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" fillId="33" borderId="10" xfId="48" applyNumberFormat="1" applyFont="1" applyFill="1" applyBorder="1" applyAlignment="1">
      <alignment horizontal="right" vertical="center" wrapText="1"/>
      <protection/>
    </xf>
    <xf numFmtId="49" fontId="4" fillId="33" borderId="10" xfId="48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wrapText="1"/>
    </xf>
    <xf numFmtId="2" fontId="43" fillId="34" borderId="10" xfId="0" applyNumberFormat="1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wrapText="1"/>
    </xf>
    <xf numFmtId="0" fontId="43" fillId="34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3" fillId="0" borderId="10" xfId="0" applyFont="1" applyFill="1" applyBorder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" fillId="35" borderId="10" xfId="48" applyNumberFormat="1" applyFont="1" applyFill="1" applyBorder="1" applyAlignment="1">
      <alignment horizontal="right" vertical="center" wrapText="1"/>
      <protection/>
    </xf>
    <xf numFmtId="0" fontId="4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6" fillId="0" borderId="10" xfId="48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wrapText="1"/>
    </xf>
    <xf numFmtId="49" fontId="6" fillId="34" borderId="10" xfId="48" applyNumberFormat="1" applyFont="1" applyFill="1" applyBorder="1" applyAlignment="1">
      <alignment horizontal="right" vertical="center" wrapText="1"/>
      <protection/>
    </xf>
    <xf numFmtId="0" fontId="6" fillId="34" borderId="10" xfId="0" applyFont="1" applyFill="1" applyBorder="1" applyAlignment="1">
      <alignment vertical="center" wrapText="1"/>
    </xf>
    <xf numFmtId="49" fontId="6" fillId="36" borderId="10" xfId="48" applyNumberFormat="1" applyFont="1" applyFill="1" applyBorder="1" applyAlignment="1">
      <alignment horizontal="right" vertical="center" wrapText="1"/>
      <protection/>
    </xf>
    <xf numFmtId="49" fontId="45" fillId="36" borderId="10" xfId="48" applyNumberFormat="1" applyFont="1" applyFill="1" applyBorder="1" applyAlignment="1">
      <alignment horizontal="right" vertical="center" wrapText="1"/>
      <protection/>
    </xf>
    <xf numFmtId="0" fontId="7" fillId="36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6" fillId="34" borderId="10" xfId="0" applyNumberFormat="1" applyFon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6" fillId="35" borderId="10" xfId="48" applyNumberFormat="1" applyFont="1" applyFill="1" applyBorder="1" applyAlignment="1">
      <alignment horizontal="right" vertical="center" wrapText="1"/>
      <protection/>
    </xf>
    <xf numFmtId="0" fontId="6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wrapText="1"/>
    </xf>
    <xf numFmtId="3" fontId="43" fillId="34" borderId="1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4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/>
    </xf>
    <xf numFmtId="3" fontId="5" fillId="37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3" fontId="43" fillId="34" borderId="10" xfId="0" applyNumberFormat="1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46" fillId="35" borderId="10" xfId="0" applyNumberFormat="1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36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 quotePrefix="1">
      <alignment horizontal="right" vertical="center"/>
    </xf>
    <xf numFmtId="0" fontId="45" fillId="39" borderId="12" xfId="0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horizontal="left" vertical="center" wrapText="1"/>
    </xf>
    <xf numFmtId="3" fontId="45" fillId="39" borderId="12" xfId="0" applyNumberFormat="1" applyFont="1" applyFill="1" applyBorder="1" applyAlignment="1">
      <alignment horizontal="right" vertical="center" wrapText="1"/>
    </xf>
    <xf numFmtId="1" fontId="6" fillId="0" borderId="10" xfId="48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2" sqref="N12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10" width="10.140625" style="1" customWidth="1"/>
    <col min="11" max="16384" width="9.140625" style="1" customWidth="1"/>
  </cols>
  <sheetData>
    <row r="1" spans="6:10" ht="12.75">
      <c r="F1" s="3"/>
      <c r="G1" s="3"/>
      <c r="I1" s="4"/>
      <c r="J1" s="4" t="s">
        <v>0</v>
      </c>
    </row>
    <row r="2" spans="1:10" ht="12.75" customHeight="1">
      <c r="A2" s="103" t="s">
        <v>1</v>
      </c>
      <c r="B2" s="103" t="s">
        <v>2</v>
      </c>
      <c r="C2" s="104" t="s">
        <v>3</v>
      </c>
      <c r="D2" s="104" t="s">
        <v>4</v>
      </c>
      <c r="E2" s="104" t="s">
        <v>5</v>
      </c>
      <c r="F2" s="103" t="s">
        <v>6</v>
      </c>
      <c r="G2" s="100" t="s">
        <v>7</v>
      </c>
      <c r="H2" s="101"/>
      <c r="I2" s="101"/>
      <c r="J2" s="102"/>
    </row>
    <row r="3" spans="1:10" ht="90.75" customHeight="1">
      <c r="A3" s="103"/>
      <c r="B3" s="103"/>
      <c r="C3" s="105"/>
      <c r="D3" s="105"/>
      <c r="E3" s="105"/>
      <c r="F3" s="103"/>
      <c r="G3" s="5" t="s">
        <v>8</v>
      </c>
      <c r="H3" s="6" t="s">
        <v>9</v>
      </c>
      <c r="I3" s="5" t="s">
        <v>200</v>
      </c>
      <c r="J3" s="5" t="s">
        <v>199</v>
      </c>
    </row>
    <row r="4" spans="1:10" ht="13.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201</v>
      </c>
      <c r="G4" s="7">
        <v>6</v>
      </c>
      <c r="H4" s="7">
        <v>7</v>
      </c>
      <c r="I4" s="7">
        <v>8</v>
      </c>
      <c r="J4" s="7">
        <v>9</v>
      </c>
    </row>
    <row r="5" spans="1:11" ht="13.5" thickTop="1">
      <c r="A5" s="95"/>
      <c r="B5" s="95"/>
      <c r="C5" s="96" t="s">
        <v>10</v>
      </c>
      <c r="D5" s="97">
        <f aca="true" t="shared" si="0" ref="D5:J5">D6+D40+D42+D44+D48+D50+D75+D127+D105</f>
        <v>17896500</v>
      </c>
      <c r="E5" s="97">
        <f t="shared" si="0"/>
        <v>1771800</v>
      </c>
      <c r="F5" s="97">
        <f t="shared" si="0"/>
        <v>19668300</v>
      </c>
      <c r="G5" s="97">
        <f t="shared" si="0"/>
        <v>15581000</v>
      </c>
      <c r="H5" s="97">
        <f t="shared" si="0"/>
        <v>629300</v>
      </c>
      <c r="I5" s="97">
        <f t="shared" si="0"/>
        <v>1808000</v>
      </c>
      <c r="J5" s="97">
        <f t="shared" si="0"/>
        <v>1650000</v>
      </c>
      <c r="K5" s="3"/>
    </row>
    <row r="6" spans="1:11" ht="25.5">
      <c r="A6" s="9"/>
      <c r="B6" s="9"/>
      <c r="C6" s="10" t="s">
        <v>11</v>
      </c>
      <c r="D6" s="71">
        <f aca="true" t="shared" si="1" ref="D6:I6">D7+D28+D30+D26</f>
        <v>8685000</v>
      </c>
      <c r="E6" s="71">
        <f t="shared" si="1"/>
        <v>5000</v>
      </c>
      <c r="F6" s="71">
        <f t="shared" si="1"/>
        <v>8690000</v>
      </c>
      <c r="G6" s="71">
        <f t="shared" si="1"/>
        <v>8690000</v>
      </c>
      <c r="H6" s="71">
        <f t="shared" si="1"/>
        <v>0</v>
      </c>
      <c r="I6" s="71">
        <f t="shared" si="1"/>
        <v>0</v>
      </c>
      <c r="J6" s="71"/>
      <c r="K6" s="3"/>
    </row>
    <row r="7" spans="1:11" s="13" customFormat="1" ht="12.75">
      <c r="A7" s="11"/>
      <c r="B7" s="11"/>
      <c r="C7" s="12" t="s">
        <v>12</v>
      </c>
      <c r="D7" s="72">
        <f aca="true" t="shared" si="2" ref="D7:I7">SUM(D8:D25)</f>
        <v>4063000</v>
      </c>
      <c r="E7" s="72">
        <f t="shared" si="2"/>
        <v>0</v>
      </c>
      <c r="F7" s="72">
        <f t="shared" si="2"/>
        <v>4063000</v>
      </c>
      <c r="G7" s="72">
        <f t="shared" si="2"/>
        <v>4063000</v>
      </c>
      <c r="H7" s="72">
        <f t="shared" si="2"/>
        <v>0</v>
      </c>
      <c r="I7" s="72">
        <f t="shared" si="2"/>
        <v>0</v>
      </c>
      <c r="J7" s="72"/>
      <c r="K7" s="3"/>
    </row>
    <row r="8" spans="1:11" ht="12.75">
      <c r="A8" s="14">
        <v>1</v>
      </c>
      <c r="B8" s="14" t="s">
        <v>13</v>
      </c>
      <c r="C8" s="15" t="s">
        <v>14</v>
      </c>
      <c r="D8" s="16">
        <v>284000</v>
      </c>
      <c r="E8" s="16"/>
      <c r="F8" s="59">
        <f>D8+E8</f>
        <v>284000</v>
      </c>
      <c r="G8" s="60">
        <v>284000</v>
      </c>
      <c r="H8" s="60"/>
      <c r="I8" s="60"/>
      <c r="J8" s="60"/>
      <c r="K8" s="3"/>
    </row>
    <row r="9" spans="1:11" ht="25.5">
      <c r="A9" s="14">
        <v>2</v>
      </c>
      <c r="B9" s="14" t="s">
        <v>13</v>
      </c>
      <c r="C9" s="17" t="s">
        <v>15</v>
      </c>
      <c r="D9" s="16">
        <v>84000</v>
      </c>
      <c r="E9" s="16"/>
      <c r="F9" s="59">
        <f aca="true" t="shared" si="3" ref="F9:F23">D9+E9</f>
        <v>84000</v>
      </c>
      <c r="G9" s="60">
        <v>84000</v>
      </c>
      <c r="H9" s="60"/>
      <c r="I9" s="60"/>
      <c r="J9" s="60"/>
      <c r="K9" s="3"/>
    </row>
    <row r="10" spans="1:11" ht="12.75">
      <c r="A10" s="14">
        <v>3</v>
      </c>
      <c r="B10" s="14" t="s">
        <v>13</v>
      </c>
      <c r="C10" s="17" t="s">
        <v>16</v>
      </c>
      <c r="D10" s="16">
        <v>5000</v>
      </c>
      <c r="E10" s="16"/>
      <c r="F10" s="59">
        <f>D10+E10</f>
        <v>5000</v>
      </c>
      <c r="G10" s="60">
        <v>5000</v>
      </c>
      <c r="H10" s="60"/>
      <c r="I10" s="60"/>
      <c r="J10" s="60"/>
      <c r="K10" s="3"/>
    </row>
    <row r="11" spans="1:11" ht="25.5">
      <c r="A11" s="14">
        <v>4</v>
      </c>
      <c r="B11" s="14" t="s">
        <v>13</v>
      </c>
      <c r="C11" s="17" t="s">
        <v>17</v>
      </c>
      <c r="D11" s="16">
        <v>10000</v>
      </c>
      <c r="E11" s="16"/>
      <c r="F11" s="59">
        <f t="shared" si="3"/>
        <v>10000</v>
      </c>
      <c r="G11" s="60">
        <v>10000</v>
      </c>
      <c r="H11" s="60"/>
      <c r="I11" s="60"/>
      <c r="J11" s="60"/>
      <c r="K11" s="3"/>
    </row>
    <row r="12" spans="1:11" ht="12.75">
      <c r="A12" s="14">
        <v>5</v>
      </c>
      <c r="B12" s="14" t="s">
        <v>13</v>
      </c>
      <c r="C12" s="17" t="s">
        <v>18</v>
      </c>
      <c r="D12" s="16">
        <v>150000</v>
      </c>
      <c r="E12" s="16"/>
      <c r="F12" s="59">
        <f t="shared" si="3"/>
        <v>150000</v>
      </c>
      <c r="G12" s="60">
        <v>150000</v>
      </c>
      <c r="H12" s="60"/>
      <c r="I12" s="60"/>
      <c r="J12" s="60"/>
      <c r="K12" s="3"/>
    </row>
    <row r="13" spans="1:11" ht="12.75">
      <c r="A13" s="14">
        <v>6</v>
      </c>
      <c r="B13" s="14" t="s">
        <v>13</v>
      </c>
      <c r="C13" s="18" t="s">
        <v>19</v>
      </c>
      <c r="D13" s="16">
        <v>155000</v>
      </c>
      <c r="E13" s="16"/>
      <c r="F13" s="59">
        <f t="shared" si="3"/>
        <v>155000</v>
      </c>
      <c r="G13" s="60">
        <v>155000</v>
      </c>
      <c r="H13" s="60"/>
      <c r="I13" s="60"/>
      <c r="J13" s="60"/>
      <c r="K13" s="3"/>
    </row>
    <row r="14" spans="1:11" ht="25.5">
      <c r="A14" s="14">
        <v>7</v>
      </c>
      <c r="B14" s="14" t="s">
        <v>20</v>
      </c>
      <c r="C14" s="18" t="s">
        <v>21</v>
      </c>
      <c r="D14" s="16">
        <v>29000</v>
      </c>
      <c r="E14" s="16"/>
      <c r="F14" s="59">
        <f t="shared" si="3"/>
        <v>29000</v>
      </c>
      <c r="G14" s="60">
        <v>29000</v>
      </c>
      <c r="H14" s="60"/>
      <c r="I14" s="60"/>
      <c r="J14" s="60"/>
      <c r="K14" s="3"/>
    </row>
    <row r="15" spans="1:11" ht="12.75">
      <c r="A15" s="14">
        <v>8</v>
      </c>
      <c r="B15" s="14" t="s">
        <v>13</v>
      </c>
      <c r="C15" s="18" t="s">
        <v>22</v>
      </c>
      <c r="D15" s="16">
        <v>138000</v>
      </c>
      <c r="E15" s="16"/>
      <c r="F15" s="59">
        <f t="shared" si="3"/>
        <v>138000</v>
      </c>
      <c r="G15" s="60">
        <v>138000</v>
      </c>
      <c r="H15" s="60"/>
      <c r="I15" s="60"/>
      <c r="J15" s="60"/>
      <c r="K15" s="3"/>
    </row>
    <row r="16" spans="1:11" ht="12.75">
      <c r="A16" s="14">
        <v>9</v>
      </c>
      <c r="B16" s="14" t="s">
        <v>13</v>
      </c>
      <c r="C16" s="19" t="s">
        <v>23</v>
      </c>
      <c r="D16" s="16">
        <v>25000</v>
      </c>
      <c r="E16" s="16"/>
      <c r="F16" s="59">
        <f t="shared" si="3"/>
        <v>25000</v>
      </c>
      <c r="G16" s="60">
        <v>25000</v>
      </c>
      <c r="H16" s="60"/>
      <c r="I16" s="60"/>
      <c r="J16" s="60"/>
      <c r="K16" s="3"/>
    </row>
    <row r="17" spans="1:11" ht="33.75" customHeight="1">
      <c r="A17" s="14">
        <v>10</v>
      </c>
      <c r="B17" s="14" t="s">
        <v>20</v>
      </c>
      <c r="C17" s="19" t="s">
        <v>24</v>
      </c>
      <c r="D17" s="16">
        <v>2084000</v>
      </c>
      <c r="E17" s="16"/>
      <c r="F17" s="59">
        <f t="shared" si="3"/>
        <v>2084000</v>
      </c>
      <c r="G17" s="60">
        <f>693000+1391000</f>
        <v>2084000</v>
      </c>
      <c r="H17" s="60"/>
      <c r="I17" s="60"/>
      <c r="J17" s="60"/>
      <c r="K17" s="3"/>
    </row>
    <row r="18" spans="1:11" ht="12.75">
      <c r="A18" s="14">
        <v>11</v>
      </c>
      <c r="B18" s="14" t="s">
        <v>20</v>
      </c>
      <c r="C18" s="20" t="s">
        <v>25</v>
      </c>
      <c r="D18" s="16">
        <v>11000</v>
      </c>
      <c r="E18" s="16"/>
      <c r="F18" s="59">
        <f t="shared" si="3"/>
        <v>11000</v>
      </c>
      <c r="G18" s="59">
        <v>11000</v>
      </c>
      <c r="H18" s="60"/>
      <c r="I18" s="60"/>
      <c r="J18" s="60"/>
      <c r="K18" s="3"/>
    </row>
    <row r="19" spans="1:11" ht="12.75">
      <c r="A19" s="14">
        <v>12</v>
      </c>
      <c r="B19" s="14" t="s">
        <v>13</v>
      </c>
      <c r="C19" s="17" t="s">
        <v>26</v>
      </c>
      <c r="D19" s="16">
        <v>217000</v>
      </c>
      <c r="E19" s="16"/>
      <c r="F19" s="59">
        <f t="shared" si="3"/>
        <v>217000</v>
      </c>
      <c r="G19" s="59">
        <f>175000+42000</f>
        <v>217000</v>
      </c>
      <c r="H19" s="60"/>
      <c r="I19" s="60"/>
      <c r="J19" s="60"/>
      <c r="K19" s="3"/>
    </row>
    <row r="20" spans="1:11" ht="12.75">
      <c r="A20" s="14">
        <v>13</v>
      </c>
      <c r="B20" s="14" t="s">
        <v>13</v>
      </c>
      <c r="C20" s="17" t="s">
        <v>27</v>
      </c>
      <c r="D20" s="16">
        <v>3000</v>
      </c>
      <c r="E20" s="16"/>
      <c r="F20" s="59">
        <f t="shared" si="3"/>
        <v>3000</v>
      </c>
      <c r="G20" s="59">
        <f>45000-42000</f>
        <v>3000</v>
      </c>
      <c r="H20" s="60"/>
      <c r="I20" s="60"/>
      <c r="J20" s="60"/>
      <c r="K20" s="3"/>
    </row>
    <row r="21" spans="1:11" ht="12.75">
      <c r="A21" s="14">
        <v>14</v>
      </c>
      <c r="B21" s="14" t="s">
        <v>20</v>
      </c>
      <c r="C21" s="17" t="s">
        <v>28</v>
      </c>
      <c r="D21" s="16">
        <v>590000</v>
      </c>
      <c r="E21" s="16"/>
      <c r="F21" s="59">
        <f>D21+E21</f>
        <v>590000</v>
      </c>
      <c r="G21" s="59">
        <v>590000</v>
      </c>
      <c r="H21" s="60"/>
      <c r="I21" s="60"/>
      <c r="J21" s="60"/>
      <c r="K21" s="3"/>
    </row>
    <row r="22" spans="1:11" ht="12.75">
      <c r="A22" s="14">
        <v>15</v>
      </c>
      <c r="B22" s="14" t="s">
        <v>13</v>
      </c>
      <c r="C22" s="17" t="s">
        <v>120</v>
      </c>
      <c r="D22" s="16">
        <v>59000</v>
      </c>
      <c r="E22" s="16"/>
      <c r="F22" s="59">
        <f t="shared" si="3"/>
        <v>59000</v>
      </c>
      <c r="G22" s="59">
        <v>59000</v>
      </c>
      <c r="H22" s="60"/>
      <c r="I22" s="60"/>
      <c r="J22" s="60"/>
      <c r="K22" s="3"/>
    </row>
    <row r="23" spans="1:11" ht="25.5">
      <c r="A23" s="14">
        <v>16</v>
      </c>
      <c r="B23" s="14" t="s">
        <v>20</v>
      </c>
      <c r="C23" s="17" t="s">
        <v>143</v>
      </c>
      <c r="D23" s="16">
        <v>14000</v>
      </c>
      <c r="E23" s="16"/>
      <c r="F23" s="59">
        <f t="shared" si="3"/>
        <v>14000</v>
      </c>
      <c r="G23" s="59">
        <v>14000</v>
      </c>
      <c r="H23" s="60"/>
      <c r="I23" s="60"/>
      <c r="J23" s="60"/>
      <c r="K23" s="3"/>
    </row>
    <row r="24" spans="1:11" ht="38.25">
      <c r="A24" s="14">
        <v>17</v>
      </c>
      <c r="B24" s="14" t="s">
        <v>13</v>
      </c>
      <c r="C24" s="17" t="s">
        <v>144</v>
      </c>
      <c r="D24" s="16">
        <v>65000</v>
      </c>
      <c r="E24" s="16"/>
      <c r="F24" s="59">
        <f>D24+E24</f>
        <v>65000</v>
      </c>
      <c r="G24" s="59">
        <v>65000</v>
      </c>
      <c r="H24" s="60"/>
      <c r="I24" s="60"/>
      <c r="J24" s="60"/>
      <c r="K24" s="3"/>
    </row>
    <row r="25" spans="1:11" ht="12.75">
      <c r="A25" s="14">
        <v>18</v>
      </c>
      <c r="B25" s="14" t="s">
        <v>13</v>
      </c>
      <c r="C25" s="17" t="s">
        <v>165</v>
      </c>
      <c r="D25" s="16">
        <v>140000</v>
      </c>
      <c r="E25" s="16"/>
      <c r="F25" s="59">
        <f>D25+E25</f>
        <v>140000</v>
      </c>
      <c r="G25" s="59">
        <v>140000</v>
      </c>
      <c r="H25" s="60"/>
      <c r="I25" s="60"/>
      <c r="J25" s="60"/>
      <c r="K25" s="3"/>
    </row>
    <row r="26" spans="1:11" ht="12.75">
      <c r="A26" s="14"/>
      <c r="B26" s="14"/>
      <c r="C26" s="21" t="s">
        <v>122</v>
      </c>
      <c r="D26" s="73">
        <f aca="true" t="shared" si="4" ref="D26:I26">D27</f>
        <v>80000</v>
      </c>
      <c r="E26" s="73">
        <f t="shared" si="4"/>
        <v>0</v>
      </c>
      <c r="F26" s="73">
        <f t="shared" si="4"/>
        <v>80000</v>
      </c>
      <c r="G26" s="73">
        <f t="shared" si="4"/>
        <v>80000</v>
      </c>
      <c r="H26" s="73">
        <f t="shared" si="4"/>
        <v>0</v>
      </c>
      <c r="I26" s="73">
        <f t="shared" si="4"/>
        <v>0</v>
      </c>
      <c r="J26" s="73"/>
      <c r="K26" s="3"/>
    </row>
    <row r="27" spans="1:11" ht="38.25">
      <c r="A27" s="14">
        <v>1</v>
      </c>
      <c r="B27" s="14" t="s">
        <v>53</v>
      </c>
      <c r="C27" s="20" t="s">
        <v>162</v>
      </c>
      <c r="D27" s="16">
        <v>80000</v>
      </c>
      <c r="E27" s="16"/>
      <c r="F27" s="59">
        <f>D27+E27</f>
        <v>80000</v>
      </c>
      <c r="G27" s="59">
        <v>80000</v>
      </c>
      <c r="H27" s="60"/>
      <c r="I27" s="60"/>
      <c r="J27" s="60"/>
      <c r="K27" s="3"/>
    </row>
    <row r="28" spans="1:11" ht="12.75">
      <c r="A28" s="11"/>
      <c r="B28" s="11"/>
      <c r="C28" s="21" t="s">
        <v>29</v>
      </c>
      <c r="D28" s="72">
        <f aca="true" t="shared" si="5" ref="D28:I28">D29</f>
        <v>1006000</v>
      </c>
      <c r="E28" s="72">
        <f t="shared" si="5"/>
        <v>0</v>
      </c>
      <c r="F28" s="72">
        <f t="shared" si="5"/>
        <v>1006000</v>
      </c>
      <c r="G28" s="72">
        <f t="shared" si="5"/>
        <v>1006000</v>
      </c>
      <c r="H28" s="72">
        <f t="shared" si="5"/>
        <v>0</v>
      </c>
      <c r="I28" s="72">
        <f t="shared" si="5"/>
        <v>0</v>
      </c>
      <c r="J28" s="72"/>
      <c r="K28" s="3"/>
    </row>
    <row r="29" spans="1:11" ht="25.5">
      <c r="A29" s="22">
        <v>1</v>
      </c>
      <c r="B29" s="22" t="s">
        <v>30</v>
      </c>
      <c r="C29" s="23" t="s">
        <v>31</v>
      </c>
      <c r="D29" s="24">
        <v>1006000</v>
      </c>
      <c r="E29" s="24"/>
      <c r="F29" s="59">
        <f>D29+E29</f>
        <v>1006000</v>
      </c>
      <c r="G29" s="60">
        <v>1006000</v>
      </c>
      <c r="H29" s="74"/>
      <c r="I29" s="74"/>
      <c r="J29" s="74"/>
      <c r="K29" s="3"/>
    </row>
    <row r="30" spans="1:11" ht="12.75">
      <c r="A30" s="25"/>
      <c r="B30" s="25"/>
      <c r="C30" s="21" t="s">
        <v>32</v>
      </c>
      <c r="D30" s="75">
        <f aca="true" t="shared" si="6" ref="D30:I30">D31+D35</f>
        <v>3536000</v>
      </c>
      <c r="E30" s="75">
        <f t="shared" si="6"/>
        <v>5000</v>
      </c>
      <c r="F30" s="75">
        <f t="shared" si="6"/>
        <v>3541000</v>
      </c>
      <c r="G30" s="75">
        <f t="shared" si="6"/>
        <v>3541000</v>
      </c>
      <c r="H30" s="75">
        <f t="shared" si="6"/>
        <v>0</v>
      </c>
      <c r="I30" s="75">
        <f t="shared" si="6"/>
        <v>0</v>
      </c>
      <c r="J30" s="75"/>
      <c r="K30" s="3"/>
    </row>
    <row r="31" spans="1:11" ht="12.75">
      <c r="A31" s="25"/>
      <c r="B31" s="25"/>
      <c r="C31" s="26" t="s">
        <v>33</v>
      </c>
      <c r="D31" s="75">
        <f aca="true" t="shared" si="7" ref="D31:I31">SUM(D32:D34)</f>
        <v>1357000</v>
      </c>
      <c r="E31" s="75">
        <f t="shared" si="7"/>
        <v>5000</v>
      </c>
      <c r="F31" s="75">
        <f t="shared" si="7"/>
        <v>1362000</v>
      </c>
      <c r="G31" s="75">
        <f t="shared" si="7"/>
        <v>1362000</v>
      </c>
      <c r="H31" s="75">
        <f t="shared" si="7"/>
        <v>0</v>
      </c>
      <c r="I31" s="75">
        <f t="shared" si="7"/>
        <v>0</v>
      </c>
      <c r="J31" s="75"/>
      <c r="K31" s="3"/>
    </row>
    <row r="32" spans="1:11" ht="12.75">
      <c r="A32" s="14">
        <v>1</v>
      </c>
      <c r="B32" s="14" t="s">
        <v>34</v>
      </c>
      <c r="C32" s="18" t="s">
        <v>35</v>
      </c>
      <c r="D32" s="16">
        <v>49212</v>
      </c>
      <c r="E32" s="16"/>
      <c r="F32" s="76">
        <f aca="true" t="shared" si="8" ref="F32:F38">D32+E32</f>
        <v>49212</v>
      </c>
      <c r="G32" s="77">
        <f>81212-32000</f>
        <v>49212</v>
      </c>
      <c r="H32" s="60"/>
      <c r="I32" s="60"/>
      <c r="J32" s="60"/>
      <c r="K32" s="3"/>
    </row>
    <row r="33" spans="1:11" s="27" customFormat="1" ht="25.5">
      <c r="A33" s="14">
        <v>2</v>
      </c>
      <c r="B33" s="14" t="s">
        <v>34</v>
      </c>
      <c r="C33" s="18" t="s">
        <v>36</v>
      </c>
      <c r="D33" s="16">
        <v>1298573</v>
      </c>
      <c r="E33" s="16"/>
      <c r="F33" s="76">
        <f t="shared" si="8"/>
        <v>1298573</v>
      </c>
      <c r="G33" s="59">
        <f>1368573-70000</f>
        <v>1298573</v>
      </c>
      <c r="H33" s="60"/>
      <c r="I33" s="60"/>
      <c r="J33" s="60"/>
      <c r="K33" s="3"/>
    </row>
    <row r="34" spans="1:11" s="27" customFormat="1" ht="25.5">
      <c r="A34" s="14">
        <v>3</v>
      </c>
      <c r="B34" s="14" t="s">
        <v>34</v>
      </c>
      <c r="C34" s="18" t="s">
        <v>37</v>
      </c>
      <c r="D34" s="16">
        <v>9215</v>
      </c>
      <c r="E34" s="16">
        <v>5000</v>
      </c>
      <c r="F34" s="76">
        <f t="shared" si="8"/>
        <v>14215</v>
      </c>
      <c r="G34" s="59">
        <f>72215-63000+5000</f>
        <v>14215</v>
      </c>
      <c r="H34" s="60"/>
      <c r="I34" s="60"/>
      <c r="J34" s="60"/>
      <c r="K34" s="3"/>
    </row>
    <row r="35" spans="1:11" ht="12.75">
      <c r="A35" s="14"/>
      <c r="B35" s="28"/>
      <c r="C35" s="29" t="s">
        <v>38</v>
      </c>
      <c r="D35" s="78">
        <f aca="true" t="shared" si="9" ref="D35:I35">SUM(D36:D39)</f>
        <v>2179000</v>
      </c>
      <c r="E35" s="78">
        <f t="shared" si="9"/>
        <v>0</v>
      </c>
      <c r="F35" s="78">
        <f t="shared" si="9"/>
        <v>2179000</v>
      </c>
      <c r="G35" s="78">
        <f t="shared" si="9"/>
        <v>2179000</v>
      </c>
      <c r="H35" s="78">
        <f t="shared" si="9"/>
        <v>0</v>
      </c>
      <c r="I35" s="78">
        <f t="shared" si="9"/>
        <v>0</v>
      </c>
      <c r="J35" s="78"/>
      <c r="K35" s="3"/>
    </row>
    <row r="36" spans="1:11" ht="25.5">
      <c r="A36" s="14">
        <v>4</v>
      </c>
      <c r="B36" s="14" t="s">
        <v>39</v>
      </c>
      <c r="C36" s="18" t="s">
        <v>40</v>
      </c>
      <c r="D36" s="16">
        <v>2082000</v>
      </c>
      <c r="E36" s="16"/>
      <c r="F36" s="76">
        <f t="shared" si="8"/>
        <v>2082000</v>
      </c>
      <c r="G36" s="79">
        <f>2021000-9000+70000</f>
        <v>2082000</v>
      </c>
      <c r="H36" s="60"/>
      <c r="I36" s="60"/>
      <c r="J36" s="60"/>
      <c r="K36" s="3"/>
    </row>
    <row r="37" spans="1:11" ht="25.5">
      <c r="A37" s="14">
        <v>5</v>
      </c>
      <c r="B37" s="14" t="s">
        <v>34</v>
      </c>
      <c r="C37" s="18" t="s">
        <v>41</v>
      </c>
      <c r="D37" s="16">
        <v>36000</v>
      </c>
      <c r="E37" s="70"/>
      <c r="F37" s="76">
        <f t="shared" si="8"/>
        <v>36000</v>
      </c>
      <c r="G37" s="79">
        <v>36000</v>
      </c>
      <c r="H37" s="60"/>
      <c r="I37" s="60"/>
      <c r="J37" s="60"/>
      <c r="K37" s="3"/>
    </row>
    <row r="38" spans="1:11" ht="38.25">
      <c r="A38" s="14">
        <v>6</v>
      </c>
      <c r="B38" s="14" t="s">
        <v>34</v>
      </c>
      <c r="C38" s="18" t="s">
        <v>180</v>
      </c>
      <c r="D38" s="16">
        <v>0</v>
      </c>
      <c r="E38" s="16"/>
      <c r="F38" s="76">
        <f t="shared" si="8"/>
        <v>0</v>
      </c>
      <c r="G38" s="79">
        <v>0</v>
      </c>
      <c r="H38" s="60"/>
      <c r="I38" s="60"/>
      <c r="J38" s="60"/>
      <c r="K38" s="3"/>
    </row>
    <row r="39" spans="1:11" ht="12.75">
      <c r="A39" s="14">
        <v>7</v>
      </c>
      <c r="B39" s="14" t="s">
        <v>34</v>
      </c>
      <c r="C39" s="18" t="s">
        <v>42</v>
      </c>
      <c r="D39" s="16">
        <v>61000</v>
      </c>
      <c r="E39" s="76"/>
      <c r="F39" s="76">
        <f>D39+E39</f>
        <v>61000</v>
      </c>
      <c r="G39" s="79">
        <v>61000</v>
      </c>
      <c r="H39" s="60"/>
      <c r="I39" s="60"/>
      <c r="J39" s="60"/>
      <c r="K39" s="3"/>
    </row>
    <row r="40" spans="1:11" s="27" customFormat="1" ht="38.25">
      <c r="A40" s="30"/>
      <c r="B40" s="31"/>
      <c r="C40" s="32" t="s">
        <v>170</v>
      </c>
      <c r="D40" s="80">
        <f aca="true" t="shared" si="10" ref="D40:I40">SUM(D41)</f>
        <v>75000</v>
      </c>
      <c r="E40" s="80">
        <f t="shared" si="10"/>
        <v>0</v>
      </c>
      <c r="F40" s="80">
        <f t="shared" si="10"/>
        <v>75000</v>
      </c>
      <c r="G40" s="80">
        <f t="shared" si="10"/>
        <v>0</v>
      </c>
      <c r="H40" s="80">
        <f t="shared" si="10"/>
        <v>75000</v>
      </c>
      <c r="I40" s="80">
        <f t="shared" si="10"/>
        <v>0</v>
      </c>
      <c r="J40" s="80"/>
      <c r="K40" s="3"/>
    </row>
    <row r="41" spans="1:11" s="27" customFormat="1" ht="12.75">
      <c r="A41" s="33" t="s">
        <v>44</v>
      </c>
      <c r="B41" s="25" t="s">
        <v>169</v>
      </c>
      <c r="C41" s="34" t="s">
        <v>171</v>
      </c>
      <c r="D41" s="81">
        <v>75000</v>
      </c>
      <c r="E41" s="85"/>
      <c r="F41" s="76">
        <f>D41+E41</f>
        <v>75000</v>
      </c>
      <c r="G41" s="82"/>
      <c r="H41" s="74">
        <v>75000</v>
      </c>
      <c r="I41" s="74"/>
      <c r="J41" s="74"/>
      <c r="K41" s="3"/>
    </row>
    <row r="42" spans="1:11" s="27" customFormat="1" ht="25.5">
      <c r="A42" s="30"/>
      <c r="B42" s="31"/>
      <c r="C42" s="32" t="s">
        <v>172</v>
      </c>
      <c r="D42" s="80">
        <f aca="true" t="shared" si="11" ref="D42:I42">SUM(D43)</f>
        <v>14000</v>
      </c>
      <c r="E42" s="80">
        <f t="shared" si="11"/>
        <v>0</v>
      </c>
      <c r="F42" s="80">
        <f t="shared" si="11"/>
        <v>14000</v>
      </c>
      <c r="G42" s="80">
        <f t="shared" si="11"/>
        <v>14000</v>
      </c>
      <c r="H42" s="80">
        <f t="shared" si="11"/>
        <v>0</v>
      </c>
      <c r="I42" s="80">
        <f t="shared" si="11"/>
        <v>0</v>
      </c>
      <c r="J42" s="80"/>
      <c r="K42" s="3"/>
    </row>
    <row r="43" spans="1:11" s="27" customFormat="1" ht="12.75">
      <c r="A43" s="33" t="s">
        <v>44</v>
      </c>
      <c r="B43" s="25" t="s">
        <v>169</v>
      </c>
      <c r="C43" s="34" t="s">
        <v>173</v>
      </c>
      <c r="D43" s="81">
        <v>14000</v>
      </c>
      <c r="E43" s="85"/>
      <c r="F43" s="76">
        <f>D43+E43</f>
        <v>14000</v>
      </c>
      <c r="G43" s="82">
        <v>14000</v>
      </c>
      <c r="H43" s="74"/>
      <c r="I43" s="74"/>
      <c r="J43" s="74"/>
      <c r="K43" s="3"/>
    </row>
    <row r="44" spans="1:11" s="27" customFormat="1" ht="25.5">
      <c r="A44" s="30"/>
      <c r="B44" s="31"/>
      <c r="C44" s="32" t="s">
        <v>43</v>
      </c>
      <c r="D44" s="80">
        <f aca="true" t="shared" si="12" ref="D44:I44">SUM(D45:D47)</f>
        <v>26000</v>
      </c>
      <c r="E44" s="80">
        <f t="shared" si="12"/>
        <v>0</v>
      </c>
      <c r="F44" s="80">
        <f t="shared" si="12"/>
        <v>26000</v>
      </c>
      <c r="G44" s="80">
        <f t="shared" si="12"/>
        <v>26000</v>
      </c>
      <c r="H44" s="80">
        <f t="shared" si="12"/>
        <v>0</v>
      </c>
      <c r="I44" s="80">
        <f t="shared" si="12"/>
        <v>0</v>
      </c>
      <c r="J44" s="80"/>
      <c r="K44" s="3"/>
    </row>
    <row r="45" spans="1:11" s="27" customFormat="1" ht="12.75">
      <c r="A45" s="33" t="s">
        <v>44</v>
      </c>
      <c r="B45" s="25" t="s">
        <v>45</v>
      </c>
      <c r="C45" s="34" t="s">
        <v>46</v>
      </c>
      <c r="D45" s="81">
        <v>17000</v>
      </c>
      <c r="E45" s="85"/>
      <c r="F45" s="76">
        <f>D45+E45</f>
        <v>17000</v>
      </c>
      <c r="G45" s="82">
        <v>17000</v>
      </c>
      <c r="H45" s="74"/>
      <c r="I45" s="74"/>
      <c r="J45" s="74"/>
      <c r="K45" s="3"/>
    </row>
    <row r="46" spans="1:11" s="27" customFormat="1" ht="12.75">
      <c r="A46" s="33" t="s">
        <v>47</v>
      </c>
      <c r="B46" s="25" t="s">
        <v>45</v>
      </c>
      <c r="C46" s="34" t="s">
        <v>48</v>
      </c>
      <c r="D46" s="81">
        <v>7000</v>
      </c>
      <c r="E46" s="85"/>
      <c r="F46" s="76">
        <f>D46+E46</f>
        <v>7000</v>
      </c>
      <c r="G46" s="82">
        <v>7000</v>
      </c>
      <c r="H46" s="74"/>
      <c r="I46" s="74"/>
      <c r="J46" s="74"/>
      <c r="K46" s="3"/>
    </row>
    <row r="47" spans="1:11" s="27" customFormat="1" ht="12.75">
      <c r="A47" s="33" t="s">
        <v>49</v>
      </c>
      <c r="B47" s="25" t="s">
        <v>45</v>
      </c>
      <c r="C47" s="34" t="s">
        <v>50</v>
      </c>
      <c r="D47" s="81">
        <v>2000</v>
      </c>
      <c r="E47" s="85"/>
      <c r="F47" s="76">
        <f>D47+E47</f>
        <v>2000</v>
      </c>
      <c r="G47" s="82">
        <v>2000</v>
      </c>
      <c r="H47" s="74"/>
      <c r="I47" s="74"/>
      <c r="J47" s="74"/>
      <c r="K47" s="3"/>
    </row>
    <row r="48" spans="1:11" s="27" customFormat="1" ht="24" customHeight="1">
      <c r="A48" s="67"/>
      <c r="B48" s="68"/>
      <c r="C48" s="69" t="s">
        <v>166</v>
      </c>
      <c r="D48" s="83">
        <f aca="true" t="shared" si="13" ref="D48:I48">SUM(D49)</f>
        <v>7000</v>
      </c>
      <c r="E48" s="83">
        <f t="shared" si="13"/>
        <v>0</v>
      </c>
      <c r="F48" s="83">
        <f t="shared" si="13"/>
        <v>7000</v>
      </c>
      <c r="G48" s="83">
        <f t="shared" si="13"/>
        <v>7000</v>
      </c>
      <c r="H48" s="83">
        <f t="shared" si="13"/>
        <v>0</v>
      </c>
      <c r="I48" s="83">
        <f t="shared" si="13"/>
        <v>0</v>
      </c>
      <c r="J48" s="83"/>
      <c r="K48" s="3"/>
    </row>
    <row r="49" spans="1:11" s="27" customFormat="1" ht="25.5">
      <c r="A49" s="33" t="s">
        <v>44</v>
      </c>
      <c r="B49" s="25" t="s">
        <v>45</v>
      </c>
      <c r="C49" s="34" t="s">
        <v>181</v>
      </c>
      <c r="D49" s="81">
        <v>7000</v>
      </c>
      <c r="E49" s="85"/>
      <c r="F49" s="76">
        <f>D49+E49</f>
        <v>7000</v>
      </c>
      <c r="G49" s="82">
        <v>7000</v>
      </c>
      <c r="H49" s="74"/>
      <c r="I49" s="74"/>
      <c r="J49" s="74"/>
      <c r="K49" s="3"/>
    </row>
    <row r="50" spans="1:11" ht="12.75">
      <c r="A50" s="35"/>
      <c r="B50" s="35"/>
      <c r="C50" s="10" t="s">
        <v>51</v>
      </c>
      <c r="D50" s="71">
        <f aca="true" t="shared" si="14" ref="D50:I50">D51+D67</f>
        <v>2917000</v>
      </c>
      <c r="E50" s="71">
        <f t="shared" si="14"/>
        <v>0</v>
      </c>
      <c r="F50" s="71">
        <f t="shared" si="14"/>
        <v>2917000</v>
      </c>
      <c r="G50" s="71">
        <f t="shared" si="14"/>
        <v>2666000</v>
      </c>
      <c r="H50" s="71">
        <f t="shared" si="14"/>
        <v>251000</v>
      </c>
      <c r="I50" s="71">
        <f t="shared" si="14"/>
        <v>0</v>
      </c>
      <c r="J50" s="71"/>
      <c r="K50" s="3"/>
    </row>
    <row r="51" spans="1:11" ht="25.5">
      <c r="A51" s="36"/>
      <c r="B51" s="36">
        <v>66</v>
      </c>
      <c r="C51" s="37" t="s">
        <v>52</v>
      </c>
      <c r="D51" s="84">
        <f aca="true" t="shared" si="15" ref="D51:I51">SUM(D52:D66)</f>
        <v>2103000</v>
      </c>
      <c r="E51" s="84">
        <f t="shared" si="15"/>
        <v>0</v>
      </c>
      <c r="F51" s="84">
        <f t="shared" si="15"/>
        <v>2103000</v>
      </c>
      <c r="G51" s="84">
        <f t="shared" si="15"/>
        <v>1873000</v>
      </c>
      <c r="H51" s="84">
        <f t="shared" si="15"/>
        <v>230000</v>
      </c>
      <c r="I51" s="84">
        <f t="shared" si="15"/>
        <v>0</v>
      </c>
      <c r="J51" s="84"/>
      <c r="K51" s="3"/>
    </row>
    <row r="52" spans="1:11" s="27" customFormat="1" ht="25.5">
      <c r="A52" s="98">
        <v>1</v>
      </c>
      <c r="B52" s="25" t="s">
        <v>53</v>
      </c>
      <c r="C52" s="34" t="s">
        <v>54</v>
      </c>
      <c r="D52" s="81">
        <v>600000</v>
      </c>
      <c r="E52" s="85"/>
      <c r="F52" s="76">
        <f aca="true" t="shared" si="16" ref="F52:F66">D52+E52</f>
        <v>600000</v>
      </c>
      <c r="G52" s="82">
        <v>600000</v>
      </c>
      <c r="H52" s="74"/>
      <c r="I52" s="74"/>
      <c r="J52" s="74"/>
      <c r="K52" s="3"/>
    </row>
    <row r="53" spans="1:11" s="27" customFormat="1" ht="12.75">
      <c r="A53" s="98" t="s">
        <v>47</v>
      </c>
      <c r="B53" s="25" t="s">
        <v>53</v>
      </c>
      <c r="C53" s="34" t="s">
        <v>55</v>
      </c>
      <c r="D53" s="81">
        <v>0</v>
      </c>
      <c r="E53" s="85"/>
      <c r="F53" s="76">
        <f t="shared" si="16"/>
        <v>0</v>
      </c>
      <c r="G53" s="82">
        <v>0</v>
      </c>
      <c r="H53" s="74"/>
      <c r="I53" s="74"/>
      <c r="J53" s="74"/>
      <c r="K53" s="3"/>
    </row>
    <row r="54" spans="1:11" s="27" customFormat="1" ht="25.5">
      <c r="A54" s="98">
        <v>3</v>
      </c>
      <c r="B54" s="25" t="s">
        <v>53</v>
      </c>
      <c r="C54" s="34" t="s">
        <v>163</v>
      </c>
      <c r="D54" s="81">
        <v>80000</v>
      </c>
      <c r="E54" s="85"/>
      <c r="F54" s="76">
        <f t="shared" si="16"/>
        <v>80000</v>
      </c>
      <c r="G54" s="76">
        <v>80000</v>
      </c>
      <c r="H54" s="74"/>
      <c r="I54" s="74"/>
      <c r="J54" s="74"/>
      <c r="K54" s="3"/>
    </row>
    <row r="55" spans="1:11" s="27" customFormat="1" ht="25.5">
      <c r="A55" s="98">
        <v>4</v>
      </c>
      <c r="B55" s="25" t="s">
        <v>53</v>
      </c>
      <c r="C55" s="34" t="s">
        <v>56</v>
      </c>
      <c r="D55" s="81">
        <v>0</v>
      </c>
      <c r="E55" s="85"/>
      <c r="F55" s="76">
        <f t="shared" si="16"/>
        <v>0</v>
      </c>
      <c r="G55" s="82">
        <v>0</v>
      </c>
      <c r="H55" s="74"/>
      <c r="I55" s="74"/>
      <c r="J55" s="74"/>
      <c r="K55" s="3"/>
    </row>
    <row r="56" spans="1:11" s="27" customFormat="1" ht="25.5">
      <c r="A56" s="98">
        <v>5</v>
      </c>
      <c r="B56" s="25" t="s">
        <v>53</v>
      </c>
      <c r="C56" s="34" t="s">
        <v>133</v>
      </c>
      <c r="D56" s="81">
        <v>330000</v>
      </c>
      <c r="E56" s="85"/>
      <c r="F56" s="76">
        <f t="shared" si="16"/>
        <v>330000</v>
      </c>
      <c r="G56" s="82">
        <v>330000</v>
      </c>
      <c r="H56" s="74"/>
      <c r="I56" s="74"/>
      <c r="J56" s="74"/>
      <c r="K56" s="3"/>
    </row>
    <row r="57" spans="1:11" s="27" customFormat="1" ht="12.75">
      <c r="A57" s="98">
        <v>6</v>
      </c>
      <c r="B57" s="25" t="s">
        <v>53</v>
      </c>
      <c r="C57" s="34" t="s">
        <v>134</v>
      </c>
      <c r="D57" s="81">
        <v>30000</v>
      </c>
      <c r="E57" s="85"/>
      <c r="F57" s="76">
        <f t="shared" si="16"/>
        <v>30000</v>
      </c>
      <c r="G57" s="76">
        <v>30000</v>
      </c>
      <c r="H57" s="74"/>
      <c r="I57" s="74"/>
      <c r="J57" s="74"/>
      <c r="K57" s="3"/>
    </row>
    <row r="58" spans="1:11" s="27" customFormat="1" ht="25.5">
      <c r="A58" s="98">
        <v>7</v>
      </c>
      <c r="B58" s="25" t="s">
        <v>53</v>
      </c>
      <c r="C58" s="34" t="s">
        <v>135</v>
      </c>
      <c r="D58" s="81">
        <v>20000</v>
      </c>
      <c r="E58" s="85"/>
      <c r="F58" s="76">
        <f t="shared" si="16"/>
        <v>20000</v>
      </c>
      <c r="G58" s="82">
        <v>20000</v>
      </c>
      <c r="H58" s="74"/>
      <c r="I58" s="74"/>
      <c r="J58" s="74"/>
      <c r="K58" s="3"/>
    </row>
    <row r="59" spans="1:11" s="27" customFormat="1" ht="25.5">
      <c r="A59" s="98">
        <v>8</v>
      </c>
      <c r="B59" s="25" t="s">
        <v>53</v>
      </c>
      <c r="C59" s="34" t="s">
        <v>136</v>
      </c>
      <c r="D59" s="81">
        <v>30000</v>
      </c>
      <c r="E59" s="85"/>
      <c r="F59" s="76">
        <f t="shared" si="16"/>
        <v>30000</v>
      </c>
      <c r="G59" s="82">
        <v>30000</v>
      </c>
      <c r="H59" s="74"/>
      <c r="I59" s="74"/>
      <c r="J59" s="74"/>
      <c r="K59" s="3"/>
    </row>
    <row r="60" spans="1:11" s="27" customFormat="1" ht="12.75">
      <c r="A60" s="98">
        <v>9</v>
      </c>
      <c r="B60" s="25" t="s">
        <v>53</v>
      </c>
      <c r="C60" s="34" t="s">
        <v>137</v>
      </c>
      <c r="D60" s="81">
        <v>90000</v>
      </c>
      <c r="E60" s="85"/>
      <c r="F60" s="76">
        <f t="shared" si="16"/>
        <v>90000</v>
      </c>
      <c r="G60" s="82">
        <v>90000</v>
      </c>
      <c r="H60" s="74"/>
      <c r="I60" s="74"/>
      <c r="J60" s="74"/>
      <c r="K60" s="3"/>
    </row>
    <row r="61" spans="1:11" s="27" customFormat="1" ht="12.75">
      <c r="A61" s="98">
        <v>10</v>
      </c>
      <c r="B61" s="25" t="s">
        <v>53</v>
      </c>
      <c r="C61" s="34" t="s">
        <v>57</v>
      </c>
      <c r="D61" s="81">
        <v>140000</v>
      </c>
      <c r="E61" s="85"/>
      <c r="F61" s="76">
        <f t="shared" si="16"/>
        <v>140000</v>
      </c>
      <c r="G61" s="82">
        <v>140000</v>
      </c>
      <c r="H61" s="74"/>
      <c r="I61" s="74"/>
      <c r="J61" s="74"/>
      <c r="K61" s="3"/>
    </row>
    <row r="62" spans="1:11" s="27" customFormat="1" ht="25.5">
      <c r="A62" s="98">
        <v>11</v>
      </c>
      <c r="B62" s="25" t="s">
        <v>53</v>
      </c>
      <c r="C62" s="34" t="s">
        <v>58</v>
      </c>
      <c r="D62" s="81">
        <v>28000</v>
      </c>
      <c r="E62" s="85"/>
      <c r="F62" s="76">
        <f t="shared" si="16"/>
        <v>28000</v>
      </c>
      <c r="G62" s="82">
        <v>28000</v>
      </c>
      <c r="H62" s="74"/>
      <c r="I62" s="74"/>
      <c r="J62" s="74"/>
      <c r="K62" s="3"/>
    </row>
    <row r="63" spans="1:11" s="27" customFormat="1" ht="25.5">
      <c r="A63" s="98">
        <v>12</v>
      </c>
      <c r="B63" s="25" t="s">
        <v>53</v>
      </c>
      <c r="C63" s="34" t="s">
        <v>59</v>
      </c>
      <c r="D63" s="81">
        <v>300000</v>
      </c>
      <c r="E63" s="85"/>
      <c r="F63" s="76">
        <f t="shared" si="16"/>
        <v>300000</v>
      </c>
      <c r="G63" s="82">
        <v>300000</v>
      </c>
      <c r="H63" s="74"/>
      <c r="I63" s="74"/>
      <c r="J63" s="74"/>
      <c r="K63" s="3"/>
    </row>
    <row r="64" spans="1:11" s="27" customFormat="1" ht="12.75">
      <c r="A64" s="98">
        <v>13</v>
      </c>
      <c r="B64" s="25" t="s">
        <v>53</v>
      </c>
      <c r="C64" s="34" t="s">
        <v>60</v>
      </c>
      <c r="D64" s="81">
        <v>175000</v>
      </c>
      <c r="E64" s="85"/>
      <c r="F64" s="76">
        <f t="shared" si="16"/>
        <v>175000</v>
      </c>
      <c r="G64" s="82">
        <v>175000</v>
      </c>
      <c r="H64" s="74"/>
      <c r="I64" s="74"/>
      <c r="J64" s="74"/>
      <c r="K64" s="3"/>
    </row>
    <row r="65" spans="1:11" s="27" customFormat="1" ht="12.75">
      <c r="A65" s="98">
        <v>14</v>
      </c>
      <c r="B65" s="25" t="s">
        <v>53</v>
      </c>
      <c r="C65" s="34" t="s">
        <v>138</v>
      </c>
      <c r="D65" s="81">
        <v>50000</v>
      </c>
      <c r="E65" s="85"/>
      <c r="F65" s="76">
        <f t="shared" si="16"/>
        <v>50000</v>
      </c>
      <c r="G65" s="82">
        <v>50000</v>
      </c>
      <c r="H65" s="74"/>
      <c r="I65" s="74"/>
      <c r="J65" s="74"/>
      <c r="K65" s="3"/>
    </row>
    <row r="66" spans="1:11" s="27" customFormat="1" ht="12.75">
      <c r="A66" s="98">
        <v>15</v>
      </c>
      <c r="B66" s="25" t="s">
        <v>53</v>
      </c>
      <c r="C66" s="34" t="s">
        <v>139</v>
      </c>
      <c r="D66" s="81">
        <v>230000</v>
      </c>
      <c r="E66" s="85"/>
      <c r="F66" s="76">
        <f t="shared" si="16"/>
        <v>230000</v>
      </c>
      <c r="G66" s="82"/>
      <c r="H66" s="74">
        <v>230000</v>
      </c>
      <c r="I66" s="74"/>
      <c r="J66" s="74"/>
      <c r="K66" s="3"/>
    </row>
    <row r="67" spans="1:11" s="27" customFormat="1" ht="25.5">
      <c r="A67" s="36"/>
      <c r="B67" s="36">
        <v>66</v>
      </c>
      <c r="C67" s="37" t="s">
        <v>61</v>
      </c>
      <c r="D67" s="84">
        <f aca="true" t="shared" si="17" ref="D67:I67">SUM(D68:D74)</f>
        <v>814000</v>
      </c>
      <c r="E67" s="84">
        <f t="shared" si="17"/>
        <v>0</v>
      </c>
      <c r="F67" s="84">
        <f t="shared" si="17"/>
        <v>814000</v>
      </c>
      <c r="G67" s="84">
        <f t="shared" si="17"/>
        <v>793000</v>
      </c>
      <c r="H67" s="84">
        <f t="shared" si="17"/>
        <v>21000</v>
      </c>
      <c r="I67" s="84">
        <f t="shared" si="17"/>
        <v>0</v>
      </c>
      <c r="J67" s="84"/>
      <c r="K67" s="3"/>
    </row>
    <row r="68" spans="1:11" s="27" customFormat="1" ht="25.5">
      <c r="A68" s="25">
        <v>1</v>
      </c>
      <c r="B68" s="25" t="s">
        <v>53</v>
      </c>
      <c r="C68" s="34" t="s">
        <v>62</v>
      </c>
      <c r="D68" s="81">
        <v>16000</v>
      </c>
      <c r="E68" s="81"/>
      <c r="F68" s="86">
        <f aca="true" t="shared" si="18" ref="F68:F74">D68+E68</f>
        <v>16000</v>
      </c>
      <c r="G68" s="87">
        <v>16000</v>
      </c>
      <c r="H68" s="87"/>
      <c r="I68" s="87"/>
      <c r="J68" s="87"/>
      <c r="K68" s="3"/>
    </row>
    <row r="69" spans="1:11" s="27" customFormat="1" ht="12.75">
      <c r="A69" s="25">
        <v>2</v>
      </c>
      <c r="B69" s="25" t="s">
        <v>53</v>
      </c>
      <c r="C69" s="34" t="s">
        <v>63</v>
      </c>
      <c r="D69" s="81">
        <v>643000</v>
      </c>
      <c r="E69" s="81"/>
      <c r="F69" s="86">
        <f t="shared" si="18"/>
        <v>643000</v>
      </c>
      <c r="G69" s="87">
        <v>643000</v>
      </c>
      <c r="H69" s="87"/>
      <c r="I69" s="87"/>
      <c r="J69" s="87"/>
      <c r="K69" s="3"/>
    </row>
    <row r="70" spans="1:11" s="27" customFormat="1" ht="25.5">
      <c r="A70" s="25">
        <v>3</v>
      </c>
      <c r="B70" s="25" t="s">
        <v>64</v>
      </c>
      <c r="C70" s="34" t="s">
        <v>65</v>
      </c>
      <c r="D70" s="81">
        <v>0</v>
      </c>
      <c r="E70" s="81"/>
      <c r="F70" s="86">
        <f t="shared" si="18"/>
        <v>0</v>
      </c>
      <c r="G70" s="87">
        <v>0</v>
      </c>
      <c r="H70" s="87"/>
      <c r="I70" s="87"/>
      <c r="J70" s="87"/>
      <c r="K70" s="3"/>
    </row>
    <row r="71" spans="1:11" s="27" customFormat="1" ht="12.75">
      <c r="A71" s="25">
        <v>4</v>
      </c>
      <c r="B71" s="25" t="s">
        <v>53</v>
      </c>
      <c r="C71" s="34" t="s">
        <v>66</v>
      </c>
      <c r="D71" s="81">
        <v>21000</v>
      </c>
      <c r="E71" s="81"/>
      <c r="F71" s="86">
        <f t="shared" si="18"/>
        <v>21000</v>
      </c>
      <c r="G71" s="87"/>
      <c r="H71" s="87">
        <v>21000</v>
      </c>
      <c r="I71" s="87"/>
      <c r="J71" s="87"/>
      <c r="K71" s="3"/>
    </row>
    <row r="72" spans="1:11" s="40" customFormat="1" ht="12.75">
      <c r="A72" s="25">
        <v>5</v>
      </c>
      <c r="B72" s="22" t="s">
        <v>53</v>
      </c>
      <c r="C72" s="38" t="s">
        <v>67</v>
      </c>
      <c r="D72" s="39">
        <v>80000</v>
      </c>
      <c r="E72" s="39"/>
      <c r="F72" s="86">
        <f t="shared" si="18"/>
        <v>80000</v>
      </c>
      <c r="G72" s="74">
        <v>80000</v>
      </c>
      <c r="H72" s="74"/>
      <c r="I72" s="74"/>
      <c r="J72" s="74"/>
      <c r="K72" s="3"/>
    </row>
    <row r="73" spans="1:11" s="40" customFormat="1" ht="25.5">
      <c r="A73" s="25">
        <v>6</v>
      </c>
      <c r="B73" s="22" t="s">
        <v>132</v>
      </c>
      <c r="C73" s="38" t="s">
        <v>130</v>
      </c>
      <c r="D73" s="39">
        <v>13000</v>
      </c>
      <c r="E73" s="39"/>
      <c r="F73" s="86">
        <f t="shared" si="18"/>
        <v>13000</v>
      </c>
      <c r="G73" s="74">
        <v>13000</v>
      </c>
      <c r="H73" s="74"/>
      <c r="I73" s="74"/>
      <c r="J73" s="74"/>
      <c r="K73" s="3"/>
    </row>
    <row r="74" spans="1:11" s="40" customFormat="1" ht="12.75">
      <c r="A74" s="25">
        <v>7</v>
      </c>
      <c r="B74" s="22" t="s">
        <v>53</v>
      </c>
      <c r="C74" s="38" t="s">
        <v>131</v>
      </c>
      <c r="D74" s="39">
        <v>41000</v>
      </c>
      <c r="E74" s="39"/>
      <c r="F74" s="86">
        <f t="shared" si="18"/>
        <v>41000</v>
      </c>
      <c r="G74" s="74">
        <v>41000</v>
      </c>
      <c r="H74" s="74"/>
      <c r="I74" s="74"/>
      <c r="J74" s="74"/>
      <c r="K74" s="3"/>
    </row>
    <row r="75" spans="1:11" ht="12.75">
      <c r="A75" s="35"/>
      <c r="B75" s="35"/>
      <c r="C75" s="10" t="s">
        <v>68</v>
      </c>
      <c r="D75" s="71">
        <f aca="true" t="shared" si="19" ref="D75:I75">D76+D88+D95+D102</f>
        <v>1808500</v>
      </c>
      <c r="E75" s="71">
        <f t="shared" si="19"/>
        <v>3800</v>
      </c>
      <c r="F75" s="71">
        <f t="shared" si="19"/>
        <v>1812300</v>
      </c>
      <c r="G75" s="71">
        <f t="shared" si="19"/>
        <v>1747000</v>
      </c>
      <c r="H75" s="71">
        <f t="shared" si="19"/>
        <v>65300</v>
      </c>
      <c r="I75" s="71">
        <f t="shared" si="19"/>
        <v>0</v>
      </c>
      <c r="J75" s="71"/>
      <c r="K75" s="3"/>
    </row>
    <row r="76" spans="1:11" ht="12.75">
      <c r="A76" s="36"/>
      <c r="B76" s="36">
        <v>67</v>
      </c>
      <c r="C76" s="37" t="s">
        <v>69</v>
      </c>
      <c r="D76" s="84">
        <f aca="true" t="shared" si="20" ref="D76:I76">SUM(D77:D83)</f>
        <v>152000</v>
      </c>
      <c r="E76" s="84">
        <f t="shared" si="20"/>
        <v>3800</v>
      </c>
      <c r="F76" s="84">
        <f t="shared" si="20"/>
        <v>155800</v>
      </c>
      <c r="G76" s="84">
        <f t="shared" si="20"/>
        <v>145000</v>
      </c>
      <c r="H76" s="84">
        <f t="shared" si="20"/>
        <v>10800</v>
      </c>
      <c r="I76" s="84">
        <f t="shared" si="20"/>
        <v>0</v>
      </c>
      <c r="J76" s="84"/>
      <c r="K76" s="3"/>
    </row>
    <row r="77" spans="1:11" ht="12.75">
      <c r="A77" s="25">
        <v>1</v>
      </c>
      <c r="B77" s="25" t="s">
        <v>70</v>
      </c>
      <c r="C77" s="41" t="s">
        <v>71</v>
      </c>
      <c r="D77" s="88">
        <v>10000</v>
      </c>
      <c r="E77" s="91">
        <v>-10000</v>
      </c>
      <c r="F77" s="76">
        <f aca="true" t="shared" si="21" ref="F77:F82">D77+E77</f>
        <v>0</v>
      </c>
      <c r="G77" s="65">
        <v>0</v>
      </c>
      <c r="H77" s="65"/>
      <c r="I77" s="65"/>
      <c r="J77" s="65"/>
      <c r="K77" s="3"/>
    </row>
    <row r="78" spans="1:11" ht="12.75">
      <c r="A78" s="25">
        <v>2</v>
      </c>
      <c r="B78" s="25" t="s">
        <v>70</v>
      </c>
      <c r="C78" s="41" t="s">
        <v>72</v>
      </c>
      <c r="D78" s="88">
        <v>3000</v>
      </c>
      <c r="E78" s="91"/>
      <c r="F78" s="76">
        <f t="shared" si="21"/>
        <v>3000</v>
      </c>
      <c r="G78" s="65">
        <v>3000</v>
      </c>
      <c r="H78" s="65"/>
      <c r="I78" s="65"/>
      <c r="J78" s="65"/>
      <c r="K78" s="3"/>
    </row>
    <row r="79" spans="1:11" ht="12.75">
      <c r="A79" s="25">
        <v>3</v>
      </c>
      <c r="B79" s="25" t="s">
        <v>70</v>
      </c>
      <c r="C79" s="41" t="s">
        <v>73</v>
      </c>
      <c r="D79" s="88">
        <v>35000</v>
      </c>
      <c r="E79" s="91"/>
      <c r="F79" s="76">
        <f t="shared" si="21"/>
        <v>35000</v>
      </c>
      <c r="G79" s="65">
        <v>35000</v>
      </c>
      <c r="H79" s="65"/>
      <c r="I79" s="65"/>
      <c r="J79" s="65"/>
      <c r="K79" s="3"/>
    </row>
    <row r="80" spans="1:11" ht="12.75">
      <c r="A80" s="25">
        <v>4</v>
      </c>
      <c r="B80" s="22" t="s">
        <v>74</v>
      </c>
      <c r="C80" s="42" t="s">
        <v>75</v>
      </c>
      <c r="D80" s="24">
        <v>2000</v>
      </c>
      <c r="E80" s="63"/>
      <c r="F80" s="76">
        <f t="shared" si="21"/>
        <v>2000</v>
      </c>
      <c r="G80" s="86">
        <v>2000</v>
      </c>
      <c r="H80" s="86"/>
      <c r="I80" s="86"/>
      <c r="J80" s="86"/>
      <c r="K80" s="3"/>
    </row>
    <row r="81" spans="1:11" ht="25.5">
      <c r="A81" s="25">
        <v>5</v>
      </c>
      <c r="B81" s="22" t="s">
        <v>74</v>
      </c>
      <c r="C81" s="42" t="s">
        <v>76</v>
      </c>
      <c r="D81" s="24">
        <v>95000</v>
      </c>
      <c r="E81" s="63"/>
      <c r="F81" s="76">
        <f t="shared" si="21"/>
        <v>95000</v>
      </c>
      <c r="G81" s="86">
        <v>95000</v>
      </c>
      <c r="H81" s="86"/>
      <c r="I81" s="86"/>
      <c r="J81" s="86"/>
      <c r="K81" s="3"/>
    </row>
    <row r="82" spans="1:11" ht="12.75">
      <c r="A82" s="25">
        <v>6</v>
      </c>
      <c r="B82" s="25" t="s">
        <v>70</v>
      </c>
      <c r="C82" s="42" t="s">
        <v>185</v>
      </c>
      <c r="D82" s="24"/>
      <c r="E82" s="63">
        <v>10000</v>
      </c>
      <c r="F82" s="76">
        <f t="shared" si="21"/>
        <v>10000</v>
      </c>
      <c r="G82" s="86">
        <v>10000</v>
      </c>
      <c r="H82" s="86"/>
      <c r="I82" s="86"/>
      <c r="J82" s="86"/>
      <c r="K82" s="3"/>
    </row>
    <row r="83" spans="1:11" ht="12.75">
      <c r="A83" s="11"/>
      <c r="B83" s="43"/>
      <c r="C83" s="44" t="s">
        <v>77</v>
      </c>
      <c r="D83" s="89">
        <f aca="true" t="shared" si="22" ref="D83:I83">SUM(D84:D87)</f>
        <v>7000</v>
      </c>
      <c r="E83" s="89">
        <f t="shared" si="22"/>
        <v>3800</v>
      </c>
      <c r="F83" s="89">
        <f t="shared" si="22"/>
        <v>10800</v>
      </c>
      <c r="G83" s="89">
        <f t="shared" si="22"/>
        <v>0</v>
      </c>
      <c r="H83" s="89">
        <f t="shared" si="22"/>
        <v>10800</v>
      </c>
      <c r="I83" s="89">
        <f t="shared" si="22"/>
        <v>0</v>
      </c>
      <c r="J83" s="89"/>
      <c r="K83" s="3"/>
    </row>
    <row r="84" spans="1:11" ht="12.75">
      <c r="A84" s="25">
        <v>7</v>
      </c>
      <c r="B84" s="22" t="s">
        <v>70</v>
      </c>
      <c r="C84" s="42" t="s">
        <v>78</v>
      </c>
      <c r="D84" s="24">
        <v>3000</v>
      </c>
      <c r="E84" s="63"/>
      <c r="F84" s="76">
        <f>D84+E84</f>
        <v>3000</v>
      </c>
      <c r="G84" s="86"/>
      <c r="H84" s="86">
        <v>3000</v>
      </c>
      <c r="I84" s="86"/>
      <c r="J84" s="86"/>
      <c r="K84" s="3"/>
    </row>
    <row r="85" spans="1:11" ht="12.75">
      <c r="A85" s="25">
        <v>8</v>
      </c>
      <c r="B85" s="22" t="s">
        <v>70</v>
      </c>
      <c r="C85" s="42" t="s">
        <v>141</v>
      </c>
      <c r="D85" s="24">
        <v>2000</v>
      </c>
      <c r="E85" s="63"/>
      <c r="F85" s="76">
        <f>D85+E85</f>
        <v>2000</v>
      </c>
      <c r="G85" s="86"/>
      <c r="H85" s="86">
        <v>2000</v>
      </c>
      <c r="I85" s="86"/>
      <c r="J85" s="86"/>
      <c r="K85" s="3"/>
    </row>
    <row r="86" spans="1:11" ht="12.75">
      <c r="A86" s="25">
        <v>9</v>
      </c>
      <c r="B86" s="22" t="s">
        <v>70</v>
      </c>
      <c r="C86" s="42" t="s">
        <v>142</v>
      </c>
      <c r="D86" s="24">
        <v>2000</v>
      </c>
      <c r="E86" s="63">
        <v>-2000</v>
      </c>
      <c r="F86" s="76">
        <f>D86+E86</f>
        <v>0</v>
      </c>
      <c r="G86" s="86"/>
      <c r="H86" s="86">
        <v>0</v>
      </c>
      <c r="I86" s="86"/>
      <c r="J86" s="86"/>
      <c r="K86" s="3"/>
    </row>
    <row r="87" spans="1:11" ht="12.75">
      <c r="A87" s="25">
        <v>10</v>
      </c>
      <c r="B87" s="22" t="s">
        <v>70</v>
      </c>
      <c r="C87" s="42" t="s">
        <v>182</v>
      </c>
      <c r="D87" s="24"/>
      <c r="E87" s="63">
        <v>5800</v>
      </c>
      <c r="F87" s="76">
        <f>D87+E87</f>
        <v>5800</v>
      </c>
      <c r="G87" s="86"/>
      <c r="H87" s="86">
        <v>5800</v>
      </c>
      <c r="I87" s="86"/>
      <c r="J87" s="86"/>
      <c r="K87" s="3"/>
    </row>
    <row r="88" spans="1:11" ht="12.75">
      <c r="A88" s="36"/>
      <c r="B88" s="36">
        <v>67</v>
      </c>
      <c r="C88" s="37" t="s">
        <v>79</v>
      </c>
      <c r="D88" s="84">
        <f aca="true" t="shared" si="23" ref="D88:I88">SUM(D89:D94)</f>
        <v>382500</v>
      </c>
      <c r="E88" s="84">
        <f t="shared" si="23"/>
        <v>0</v>
      </c>
      <c r="F88" s="84">
        <f>SUM(F89:F94)</f>
        <v>382500</v>
      </c>
      <c r="G88" s="84">
        <f t="shared" si="23"/>
        <v>331000</v>
      </c>
      <c r="H88" s="84">
        <f t="shared" si="23"/>
        <v>51500</v>
      </c>
      <c r="I88" s="84">
        <f t="shared" si="23"/>
        <v>0</v>
      </c>
      <c r="J88" s="84"/>
      <c r="K88" s="3"/>
    </row>
    <row r="89" spans="1:11" ht="12.75">
      <c r="A89" s="22">
        <v>1</v>
      </c>
      <c r="B89" s="22" t="s">
        <v>74</v>
      </c>
      <c r="C89" s="42" t="s">
        <v>80</v>
      </c>
      <c r="D89" s="24">
        <v>207000</v>
      </c>
      <c r="E89" s="63"/>
      <c r="F89" s="76">
        <f>D89+E89</f>
        <v>207000</v>
      </c>
      <c r="G89" s="86">
        <v>207000</v>
      </c>
      <c r="H89" s="86"/>
      <c r="I89" s="86"/>
      <c r="J89" s="86"/>
      <c r="K89" s="3"/>
    </row>
    <row r="90" spans="1:11" ht="12.75">
      <c r="A90" s="22">
        <v>2</v>
      </c>
      <c r="B90" s="22" t="s">
        <v>74</v>
      </c>
      <c r="C90" s="42" t="s">
        <v>81</v>
      </c>
      <c r="D90" s="24">
        <v>54000</v>
      </c>
      <c r="E90" s="63"/>
      <c r="F90" s="76">
        <f>D90+E90</f>
        <v>54000</v>
      </c>
      <c r="G90" s="86">
        <v>54000</v>
      </c>
      <c r="H90" s="86"/>
      <c r="I90" s="86"/>
      <c r="J90" s="86"/>
      <c r="K90" s="3"/>
    </row>
    <row r="91" spans="1:11" ht="25.5">
      <c r="A91" s="22">
        <v>3</v>
      </c>
      <c r="B91" s="22" t="s">
        <v>70</v>
      </c>
      <c r="C91" s="42" t="s">
        <v>140</v>
      </c>
      <c r="D91" s="24">
        <v>38000</v>
      </c>
      <c r="E91" s="63">
        <v>-14000</v>
      </c>
      <c r="F91" s="76">
        <f>D91+E91</f>
        <v>24000</v>
      </c>
      <c r="G91" s="86">
        <f>38000-14000</f>
        <v>24000</v>
      </c>
      <c r="H91" s="86"/>
      <c r="I91" s="86"/>
      <c r="J91" s="86"/>
      <c r="K91" s="3"/>
    </row>
    <row r="92" spans="1:11" ht="12.75">
      <c r="A92" s="22">
        <v>4</v>
      </c>
      <c r="B92" s="22" t="s">
        <v>70</v>
      </c>
      <c r="C92" s="42" t="s">
        <v>167</v>
      </c>
      <c r="D92" s="24">
        <v>32000</v>
      </c>
      <c r="E92" s="63"/>
      <c r="F92" s="76">
        <f>D92+E92</f>
        <v>32000</v>
      </c>
      <c r="G92" s="86">
        <v>32000</v>
      </c>
      <c r="H92" s="86"/>
      <c r="I92" s="86"/>
      <c r="J92" s="86"/>
      <c r="K92" s="3"/>
    </row>
    <row r="93" spans="1:11" ht="76.5" customHeight="1">
      <c r="A93" s="22">
        <v>5</v>
      </c>
      <c r="B93" s="22" t="s">
        <v>70</v>
      </c>
      <c r="C93" s="42" t="s">
        <v>168</v>
      </c>
      <c r="D93" s="24">
        <v>51500</v>
      </c>
      <c r="E93" s="63"/>
      <c r="F93" s="76">
        <f>E93+D93</f>
        <v>51500</v>
      </c>
      <c r="G93" s="86"/>
      <c r="H93" s="86">
        <v>51500</v>
      </c>
      <c r="I93" s="86"/>
      <c r="J93" s="86"/>
      <c r="K93" s="3"/>
    </row>
    <row r="94" spans="1:11" ht="25.5">
      <c r="A94" s="22">
        <v>6</v>
      </c>
      <c r="B94" s="22" t="s">
        <v>70</v>
      </c>
      <c r="C94" s="42" t="s">
        <v>183</v>
      </c>
      <c r="D94" s="24"/>
      <c r="E94" s="63">
        <v>14000</v>
      </c>
      <c r="F94" s="76">
        <f>E94+D94</f>
        <v>14000</v>
      </c>
      <c r="G94" s="86">
        <v>14000</v>
      </c>
      <c r="H94" s="86"/>
      <c r="I94" s="86"/>
      <c r="J94" s="86"/>
      <c r="K94" s="3"/>
    </row>
    <row r="95" spans="1:10" s="3" customFormat="1" ht="25.5">
      <c r="A95" s="36"/>
      <c r="B95" s="36">
        <v>67</v>
      </c>
      <c r="C95" s="37" t="s">
        <v>82</v>
      </c>
      <c r="D95" s="84">
        <f aca="true" t="shared" si="24" ref="D95:I95">D96</f>
        <v>1271000</v>
      </c>
      <c r="E95" s="84">
        <f t="shared" si="24"/>
        <v>0</v>
      </c>
      <c r="F95" s="84">
        <f t="shared" si="24"/>
        <v>1271000</v>
      </c>
      <c r="G95" s="84">
        <f t="shared" si="24"/>
        <v>1268000</v>
      </c>
      <c r="H95" s="84">
        <f t="shared" si="24"/>
        <v>3000</v>
      </c>
      <c r="I95" s="84">
        <f t="shared" si="24"/>
        <v>0</v>
      </c>
      <c r="J95" s="84"/>
    </row>
    <row r="96" spans="1:10" s="3" customFormat="1" ht="25.5">
      <c r="A96" s="45" t="s">
        <v>44</v>
      </c>
      <c r="B96" s="45" t="s">
        <v>70</v>
      </c>
      <c r="C96" s="46" t="s">
        <v>83</v>
      </c>
      <c r="D96" s="24">
        <v>1271000</v>
      </c>
      <c r="E96" s="63"/>
      <c r="F96" s="76">
        <f aca="true" t="shared" si="25" ref="F96:F101">D96+E96</f>
        <v>1271000</v>
      </c>
      <c r="G96" s="86">
        <f>SUM(G97:G101)</f>
        <v>1268000</v>
      </c>
      <c r="H96" s="86">
        <v>3000</v>
      </c>
      <c r="I96" s="86"/>
      <c r="J96" s="86"/>
    </row>
    <row r="97" spans="1:11" ht="12.75">
      <c r="A97" s="45" t="s">
        <v>84</v>
      </c>
      <c r="B97" s="45" t="s">
        <v>70</v>
      </c>
      <c r="C97" s="46" t="s">
        <v>85</v>
      </c>
      <c r="D97" s="24">
        <v>68000</v>
      </c>
      <c r="E97" s="63"/>
      <c r="F97" s="76">
        <f t="shared" si="25"/>
        <v>68000</v>
      </c>
      <c r="G97" s="86">
        <v>68000</v>
      </c>
      <c r="H97" s="86"/>
      <c r="I97" s="86"/>
      <c r="J97" s="86"/>
      <c r="K97" s="3"/>
    </row>
    <row r="98" spans="1:11" ht="25.5">
      <c r="A98" s="45" t="s">
        <v>86</v>
      </c>
      <c r="B98" s="45" t="s">
        <v>70</v>
      </c>
      <c r="C98" s="46" t="s">
        <v>87</v>
      </c>
      <c r="D98" s="24">
        <v>895000</v>
      </c>
      <c r="E98" s="63"/>
      <c r="F98" s="76">
        <f t="shared" si="25"/>
        <v>895000</v>
      </c>
      <c r="G98" s="86">
        <v>892000</v>
      </c>
      <c r="H98" s="86">
        <v>3000</v>
      </c>
      <c r="I98" s="86"/>
      <c r="J98" s="86"/>
      <c r="K98" s="3"/>
    </row>
    <row r="99" spans="1:11" ht="12.75">
      <c r="A99" s="45" t="s">
        <v>88</v>
      </c>
      <c r="B99" s="45" t="s">
        <v>70</v>
      </c>
      <c r="C99" s="46" t="s">
        <v>89</v>
      </c>
      <c r="D99" s="24">
        <v>11000</v>
      </c>
      <c r="E99" s="63"/>
      <c r="F99" s="76">
        <f t="shared" si="25"/>
        <v>11000</v>
      </c>
      <c r="G99" s="86">
        <v>11000</v>
      </c>
      <c r="H99" s="86"/>
      <c r="I99" s="86"/>
      <c r="J99" s="86"/>
      <c r="K99" s="3"/>
    </row>
    <row r="100" spans="1:11" ht="12.75">
      <c r="A100" s="45" t="s">
        <v>90</v>
      </c>
      <c r="B100" s="45" t="s">
        <v>70</v>
      </c>
      <c r="C100" s="46" t="s">
        <v>91</v>
      </c>
      <c r="D100" s="24">
        <v>113000</v>
      </c>
      <c r="E100" s="63"/>
      <c r="F100" s="76">
        <f t="shared" si="25"/>
        <v>113000</v>
      </c>
      <c r="G100" s="86">
        <v>113000</v>
      </c>
      <c r="H100" s="86"/>
      <c r="I100" s="86"/>
      <c r="J100" s="86"/>
      <c r="K100" s="3"/>
    </row>
    <row r="101" spans="1:11" ht="38.25">
      <c r="A101" s="45" t="s">
        <v>92</v>
      </c>
      <c r="B101" s="45" t="s">
        <v>70</v>
      </c>
      <c r="C101" s="46" t="s">
        <v>93</v>
      </c>
      <c r="D101" s="24">
        <v>184000</v>
      </c>
      <c r="E101" s="63"/>
      <c r="F101" s="76">
        <f t="shared" si="25"/>
        <v>184000</v>
      </c>
      <c r="G101" s="86">
        <v>184000</v>
      </c>
      <c r="H101" s="86"/>
      <c r="I101" s="86"/>
      <c r="J101" s="86"/>
      <c r="K101" s="3"/>
    </row>
    <row r="102" spans="1:11" ht="38.25">
      <c r="A102" s="47"/>
      <c r="B102" s="48" t="s">
        <v>94</v>
      </c>
      <c r="C102" s="49" t="s">
        <v>95</v>
      </c>
      <c r="D102" s="90">
        <f aca="true" t="shared" si="26" ref="D102:I102">SUM(D103:D104)</f>
        <v>3000</v>
      </c>
      <c r="E102" s="90">
        <f t="shared" si="26"/>
        <v>0</v>
      </c>
      <c r="F102" s="90">
        <f t="shared" si="26"/>
        <v>3000</v>
      </c>
      <c r="G102" s="90">
        <f t="shared" si="26"/>
        <v>3000</v>
      </c>
      <c r="H102" s="90">
        <f t="shared" si="26"/>
        <v>0</v>
      </c>
      <c r="I102" s="90">
        <f t="shared" si="26"/>
        <v>0</v>
      </c>
      <c r="J102" s="90"/>
      <c r="K102" s="3"/>
    </row>
    <row r="103" spans="1:11" ht="12.75">
      <c r="A103" s="45" t="s">
        <v>44</v>
      </c>
      <c r="B103" s="45" t="s">
        <v>70</v>
      </c>
      <c r="C103" s="50" t="s">
        <v>96</v>
      </c>
      <c r="D103" s="88">
        <v>0</v>
      </c>
      <c r="E103" s="91"/>
      <c r="F103" s="62">
        <f>D103+E103</f>
        <v>0</v>
      </c>
      <c r="G103" s="88">
        <v>0</v>
      </c>
      <c r="H103" s="65"/>
      <c r="I103" s="65"/>
      <c r="J103" s="65"/>
      <c r="K103" s="3"/>
    </row>
    <row r="104" spans="1:11" ht="12.75">
      <c r="A104" s="45" t="s">
        <v>47</v>
      </c>
      <c r="B104" s="45" t="s">
        <v>70</v>
      </c>
      <c r="C104" s="50" t="s">
        <v>121</v>
      </c>
      <c r="D104" s="88">
        <v>3000</v>
      </c>
      <c r="E104" s="91"/>
      <c r="F104" s="62">
        <f>D104+E104</f>
        <v>3000</v>
      </c>
      <c r="G104" s="88">
        <v>3000</v>
      </c>
      <c r="H104" s="65"/>
      <c r="I104" s="65"/>
      <c r="J104" s="65"/>
      <c r="K104" s="3"/>
    </row>
    <row r="105" spans="1:11" ht="38.25">
      <c r="A105" s="10"/>
      <c r="B105" s="9">
        <v>68</v>
      </c>
      <c r="C105" s="10" t="s">
        <v>97</v>
      </c>
      <c r="D105" s="71">
        <f aca="true" t="shared" si="27" ref="D105:I105">D108+D117+D120+D126</f>
        <v>624000</v>
      </c>
      <c r="E105" s="71">
        <f t="shared" si="27"/>
        <v>30000</v>
      </c>
      <c r="F105" s="71">
        <f t="shared" si="27"/>
        <v>654000</v>
      </c>
      <c r="G105" s="71">
        <f t="shared" si="27"/>
        <v>654000</v>
      </c>
      <c r="H105" s="71">
        <f t="shared" si="27"/>
        <v>0</v>
      </c>
      <c r="I105" s="71">
        <f t="shared" si="27"/>
        <v>0</v>
      </c>
      <c r="J105" s="71"/>
      <c r="K105" s="3"/>
    </row>
    <row r="106" spans="1:11" ht="25.5">
      <c r="A106" s="22">
        <v>1</v>
      </c>
      <c r="B106" s="22" t="s">
        <v>98</v>
      </c>
      <c r="C106" s="51" t="s">
        <v>99</v>
      </c>
      <c r="D106" s="24">
        <v>9475</v>
      </c>
      <c r="E106" s="63"/>
      <c r="F106" s="64">
        <f>D106+E106</f>
        <v>9475</v>
      </c>
      <c r="G106" s="60">
        <v>9475</v>
      </c>
      <c r="H106" s="86"/>
      <c r="I106" s="86"/>
      <c r="J106" s="86"/>
      <c r="K106" s="3"/>
    </row>
    <row r="107" spans="1:11" ht="25.5">
      <c r="A107" s="22">
        <v>2</v>
      </c>
      <c r="B107" s="22" t="s">
        <v>98</v>
      </c>
      <c r="C107" s="51" t="s">
        <v>100</v>
      </c>
      <c r="D107" s="24">
        <v>37178</v>
      </c>
      <c r="E107" s="63"/>
      <c r="F107" s="64">
        <f>D107+E107</f>
        <v>37178</v>
      </c>
      <c r="G107" s="94">
        <f>47178-10000</f>
        <v>37178</v>
      </c>
      <c r="H107" s="86"/>
      <c r="I107" s="86"/>
      <c r="J107" s="86"/>
      <c r="K107" s="3"/>
    </row>
    <row r="108" spans="1:11" ht="12.75">
      <c r="A108" s="52"/>
      <c r="B108" s="52"/>
      <c r="C108" s="53" t="s">
        <v>101</v>
      </c>
      <c r="D108" s="92">
        <f aca="true" t="shared" si="28" ref="D108:I108">SUM(D106:D107)</f>
        <v>46653</v>
      </c>
      <c r="E108" s="92">
        <f t="shared" si="28"/>
        <v>0</v>
      </c>
      <c r="F108" s="92">
        <f t="shared" si="28"/>
        <v>46653</v>
      </c>
      <c r="G108" s="92">
        <f t="shared" si="28"/>
        <v>46653</v>
      </c>
      <c r="H108" s="92">
        <f t="shared" si="28"/>
        <v>0</v>
      </c>
      <c r="I108" s="92">
        <f t="shared" si="28"/>
        <v>0</v>
      </c>
      <c r="J108" s="92"/>
      <c r="K108" s="3"/>
    </row>
    <row r="109" spans="1:11" ht="25.5">
      <c r="A109" s="22">
        <v>1</v>
      </c>
      <c r="B109" s="22" t="s">
        <v>129</v>
      </c>
      <c r="C109" s="51" t="s">
        <v>125</v>
      </c>
      <c r="D109" s="86">
        <v>48508</v>
      </c>
      <c r="E109" s="86"/>
      <c r="F109" s="86">
        <f aca="true" t="shared" si="29" ref="F109:F116">D109+E109</f>
        <v>48508</v>
      </c>
      <c r="G109" s="86">
        <f>58008-9500</f>
        <v>48508</v>
      </c>
      <c r="H109" s="93"/>
      <c r="I109" s="93"/>
      <c r="J109" s="93"/>
      <c r="K109" s="3"/>
    </row>
    <row r="110" spans="1:11" ht="25.5">
      <c r="A110" s="22">
        <v>2</v>
      </c>
      <c r="B110" s="22" t="s">
        <v>129</v>
      </c>
      <c r="C110" s="51" t="s">
        <v>126</v>
      </c>
      <c r="D110" s="86">
        <v>12839</v>
      </c>
      <c r="E110" s="86"/>
      <c r="F110" s="86">
        <f t="shared" si="29"/>
        <v>12839</v>
      </c>
      <c r="G110" s="86">
        <f>25339-12500</f>
        <v>12839</v>
      </c>
      <c r="H110" s="93"/>
      <c r="I110" s="93"/>
      <c r="J110" s="93"/>
      <c r="K110" s="3"/>
    </row>
    <row r="111" spans="1:11" ht="12.75">
      <c r="A111" s="22">
        <v>3</v>
      </c>
      <c r="B111" s="22" t="s">
        <v>129</v>
      </c>
      <c r="C111" s="51" t="s">
        <v>127</v>
      </c>
      <c r="D111" s="86">
        <v>60000</v>
      </c>
      <c r="E111" s="86"/>
      <c r="F111" s="86">
        <f t="shared" si="29"/>
        <v>60000</v>
      </c>
      <c r="G111" s="86">
        <v>60000</v>
      </c>
      <c r="H111" s="93"/>
      <c r="I111" s="93"/>
      <c r="J111" s="93"/>
      <c r="K111" s="3"/>
    </row>
    <row r="112" spans="1:11" ht="38.25">
      <c r="A112" s="22">
        <v>4</v>
      </c>
      <c r="B112" s="22" t="s">
        <v>129</v>
      </c>
      <c r="C112" s="51" t="s">
        <v>128</v>
      </c>
      <c r="D112" s="86">
        <v>200000</v>
      </c>
      <c r="E112" s="86"/>
      <c r="F112" s="86">
        <f t="shared" si="29"/>
        <v>200000</v>
      </c>
      <c r="G112" s="86">
        <v>200000</v>
      </c>
      <c r="H112" s="93"/>
      <c r="I112" s="93"/>
      <c r="J112" s="93"/>
      <c r="K112" s="3"/>
    </row>
    <row r="113" spans="1:11" ht="38.25">
      <c r="A113" s="22">
        <v>5</v>
      </c>
      <c r="B113" s="22" t="s">
        <v>129</v>
      </c>
      <c r="C113" s="51" t="s">
        <v>174</v>
      </c>
      <c r="D113" s="86">
        <v>10000</v>
      </c>
      <c r="E113" s="86"/>
      <c r="F113" s="86">
        <f t="shared" si="29"/>
        <v>10000</v>
      </c>
      <c r="G113" s="86">
        <v>10000</v>
      </c>
      <c r="H113" s="93"/>
      <c r="I113" s="93"/>
      <c r="J113" s="93"/>
      <c r="K113" s="3"/>
    </row>
    <row r="114" spans="1:11" ht="38.25">
      <c r="A114" s="22">
        <v>6</v>
      </c>
      <c r="B114" s="22" t="s">
        <v>129</v>
      </c>
      <c r="C114" s="51" t="s">
        <v>175</v>
      </c>
      <c r="D114" s="86">
        <v>20000</v>
      </c>
      <c r="E114" s="86"/>
      <c r="F114" s="86">
        <f t="shared" si="29"/>
        <v>20000</v>
      </c>
      <c r="G114" s="86">
        <v>20000</v>
      </c>
      <c r="H114" s="93"/>
      <c r="I114" s="93"/>
      <c r="J114" s="93"/>
      <c r="K114" s="3"/>
    </row>
    <row r="115" spans="1:11" ht="25.5">
      <c r="A115" s="22">
        <v>7</v>
      </c>
      <c r="B115" s="22" t="s">
        <v>129</v>
      </c>
      <c r="C115" s="51" t="s">
        <v>176</v>
      </c>
      <c r="D115" s="86">
        <v>20000</v>
      </c>
      <c r="E115" s="86"/>
      <c r="F115" s="86">
        <f t="shared" si="29"/>
        <v>20000</v>
      </c>
      <c r="G115" s="86">
        <v>20000</v>
      </c>
      <c r="H115" s="93"/>
      <c r="I115" s="93"/>
      <c r="J115" s="93"/>
      <c r="K115" s="3"/>
    </row>
    <row r="116" spans="1:11" ht="25.5">
      <c r="A116" s="22">
        <v>8</v>
      </c>
      <c r="B116" s="22" t="s">
        <v>129</v>
      </c>
      <c r="C116" s="51" t="s">
        <v>177</v>
      </c>
      <c r="D116" s="86">
        <v>65000</v>
      </c>
      <c r="E116" s="86"/>
      <c r="F116" s="86">
        <f t="shared" si="29"/>
        <v>65000</v>
      </c>
      <c r="G116" s="86">
        <v>65000</v>
      </c>
      <c r="H116" s="93"/>
      <c r="I116" s="93"/>
      <c r="J116" s="93"/>
      <c r="K116" s="3"/>
    </row>
    <row r="117" spans="1:11" ht="12.75">
      <c r="A117" s="52"/>
      <c r="B117" s="52"/>
      <c r="C117" s="53" t="s">
        <v>124</v>
      </c>
      <c r="D117" s="92">
        <f aca="true" t="shared" si="30" ref="D117:I117">SUM(D109:D116)</f>
        <v>436347</v>
      </c>
      <c r="E117" s="92">
        <f t="shared" si="30"/>
        <v>0</v>
      </c>
      <c r="F117" s="92">
        <f t="shared" si="30"/>
        <v>436347</v>
      </c>
      <c r="G117" s="92">
        <f t="shared" si="30"/>
        <v>436347</v>
      </c>
      <c r="H117" s="92">
        <f t="shared" si="30"/>
        <v>0</v>
      </c>
      <c r="I117" s="92">
        <f t="shared" si="30"/>
        <v>0</v>
      </c>
      <c r="J117" s="92"/>
      <c r="K117" s="3"/>
    </row>
    <row r="118" spans="1:10" s="3" customFormat="1" ht="12.75">
      <c r="A118" s="25">
        <v>1</v>
      </c>
      <c r="B118" s="25" t="s">
        <v>102</v>
      </c>
      <c r="C118" s="54" t="s">
        <v>103</v>
      </c>
      <c r="D118" s="39">
        <v>5000</v>
      </c>
      <c r="E118" s="61"/>
      <c r="F118" s="62">
        <f>D118+E118</f>
        <v>5000</v>
      </c>
      <c r="G118" s="65">
        <v>5000</v>
      </c>
      <c r="H118" s="65"/>
      <c r="I118" s="65"/>
      <c r="J118" s="65"/>
    </row>
    <row r="119" spans="1:10" s="3" customFormat="1" ht="12.75">
      <c r="A119" s="25">
        <v>2</v>
      </c>
      <c r="B119" s="25" t="s">
        <v>102</v>
      </c>
      <c r="C119" s="54" t="s">
        <v>123</v>
      </c>
      <c r="D119" s="39">
        <v>100000</v>
      </c>
      <c r="E119" s="61">
        <v>30000</v>
      </c>
      <c r="F119" s="62">
        <f>D119+E119</f>
        <v>130000</v>
      </c>
      <c r="G119" s="65">
        <v>130000</v>
      </c>
      <c r="H119" s="65"/>
      <c r="I119" s="65"/>
      <c r="J119" s="65"/>
    </row>
    <row r="120" spans="1:10" s="3" customFormat="1" ht="12.75">
      <c r="A120" s="55"/>
      <c r="B120" s="55"/>
      <c r="C120" s="53" t="s">
        <v>104</v>
      </c>
      <c r="D120" s="58">
        <f aca="true" t="shared" si="31" ref="D120:I120">SUM(D118:D119)</f>
        <v>105000</v>
      </c>
      <c r="E120" s="58">
        <f t="shared" si="31"/>
        <v>30000</v>
      </c>
      <c r="F120" s="58">
        <f t="shared" si="31"/>
        <v>135000</v>
      </c>
      <c r="G120" s="58">
        <f t="shared" si="31"/>
        <v>135000</v>
      </c>
      <c r="H120" s="58">
        <f t="shared" si="31"/>
        <v>0</v>
      </c>
      <c r="I120" s="58">
        <f t="shared" si="31"/>
        <v>0</v>
      </c>
      <c r="J120" s="58"/>
    </row>
    <row r="121" spans="1:10" s="3" customFormat="1" ht="12.75">
      <c r="A121" s="25">
        <v>1</v>
      </c>
      <c r="B121" s="25" t="s">
        <v>102</v>
      </c>
      <c r="C121" s="54" t="s">
        <v>105</v>
      </c>
      <c r="D121" s="39">
        <v>1000</v>
      </c>
      <c r="E121" s="61"/>
      <c r="F121" s="62">
        <f>D121+E121</f>
        <v>1000</v>
      </c>
      <c r="G121" s="65">
        <v>1000</v>
      </c>
      <c r="H121" s="65"/>
      <c r="I121" s="65"/>
      <c r="J121" s="65"/>
    </row>
    <row r="122" spans="1:10" s="3" customFormat="1" ht="33" customHeight="1">
      <c r="A122" s="25">
        <v>2</v>
      </c>
      <c r="B122" s="25" t="s">
        <v>102</v>
      </c>
      <c r="C122" s="54" t="s">
        <v>106</v>
      </c>
      <c r="D122" s="39">
        <v>1000</v>
      </c>
      <c r="E122" s="61"/>
      <c r="F122" s="62">
        <f>D122+E122</f>
        <v>1000</v>
      </c>
      <c r="G122" s="65">
        <v>1000</v>
      </c>
      <c r="H122" s="65"/>
      <c r="I122" s="65"/>
      <c r="J122" s="65"/>
    </row>
    <row r="123" spans="1:10" s="3" customFormat="1" ht="33" customHeight="1">
      <c r="A123" s="25">
        <v>3</v>
      </c>
      <c r="B123" s="25" t="s">
        <v>102</v>
      </c>
      <c r="C123" s="54" t="s">
        <v>184</v>
      </c>
      <c r="D123" s="39">
        <v>20000</v>
      </c>
      <c r="E123" s="61"/>
      <c r="F123" s="62">
        <f>D123+E123</f>
        <v>20000</v>
      </c>
      <c r="G123" s="62">
        <v>20000</v>
      </c>
      <c r="H123" s="65"/>
      <c r="I123" s="65"/>
      <c r="J123" s="65"/>
    </row>
    <row r="124" spans="1:11" ht="25.5">
      <c r="A124" s="25">
        <v>4</v>
      </c>
      <c r="B124" s="22" t="s">
        <v>129</v>
      </c>
      <c r="C124" s="51" t="s">
        <v>178</v>
      </c>
      <c r="D124" s="86">
        <v>6000</v>
      </c>
      <c r="E124" s="86"/>
      <c r="F124" s="86">
        <f>D124+E124</f>
        <v>6000</v>
      </c>
      <c r="G124" s="86">
        <v>6000</v>
      </c>
      <c r="H124" s="93"/>
      <c r="I124" s="93"/>
      <c r="J124" s="93"/>
      <c r="K124" s="3"/>
    </row>
    <row r="125" spans="1:11" ht="25.5">
      <c r="A125" s="25">
        <v>5</v>
      </c>
      <c r="B125" s="22" t="s">
        <v>129</v>
      </c>
      <c r="C125" s="51" t="s">
        <v>179</v>
      </c>
      <c r="D125" s="86">
        <v>8000</v>
      </c>
      <c r="E125" s="86"/>
      <c r="F125" s="86">
        <f>D125+E125</f>
        <v>8000</v>
      </c>
      <c r="G125" s="86">
        <v>8000</v>
      </c>
      <c r="H125" s="93"/>
      <c r="I125" s="93"/>
      <c r="J125" s="93"/>
      <c r="K125" s="3"/>
    </row>
    <row r="126" spans="1:10" s="3" customFormat="1" ht="12.75">
      <c r="A126" s="56"/>
      <c r="B126" s="56"/>
      <c r="C126" s="57" t="s">
        <v>107</v>
      </c>
      <c r="D126" s="58">
        <f aca="true" t="shared" si="32" ref="D126:I126">SUM(D121:D125)</f>
        <v>36000</v>
      </c>
      <c r="E126" s="58">
        <f t="shared" si="32"/>
        <v>0</v>
      </c>
      <c r="F126" s="58">
        <f t="shared" si="32"/>
        <v>36000</v>
      </c>
      <c r="G126" s="58">
        <f t="shared" si="32"/>
        <v>36000</v>
      </c>
      <c r="H126" s="58">
        <f t="shared" si="32"/>
        <v>0</v>
      </c>
      <c r="I126" s="58">
        <f t="shared" si="32"/>
        <v>0</v>
      </c>
      <c r="J126" s="58"/>
    </row>
    <row r="127" spans="1:10" s="3" customFormat="1" ht="12.75">
      <c r="A127" s="10"/>
      <c r="B127" s="9" t="s">
        <v>108</v>
      </c>
      <c r="C127" s="10" t="s">
        <v>109</v>
      </c>
      <c r="D127" s="71">
        <f>SUM(D128:D167)</f>
        <v>3740000</v>
      </c>
      <c r="E127" s="71">
        <f aca="true" t="shared" si="33" ref="E127:J127">SUM(E128:E167)</f>
        <v>1733000</v>
      </c>
      <c r="F127" s="71">
        <f t="shared" si="33"/>
        <v>5473000</v>
      </c>
      <c r="G127" s="71">
        <f t="shared" si="33"/>
        <v>1777000</v>
      </c>
      <c r="H127" s="71">
        <f t="shared" si="33"/>
        <v>238000</v>
      </c>
      <c r="I127" s="71">
        <f t="shared" si="33"/>
        <v>1808000</v>
      </c>
      <c r="J127" s="71">
        <f t="shared" si="33"/>
        <v>1650000</v>
      </c>
    </row>
    <row r="128" spans="1:10" s="3" customFormat="1" ht="12.75">
      <c r="A128" s="25">
        <v>1</v>
      </c>
      <c r="B128" s="25" t="s">
        <v>34</v>
      </c>
      <c r="C128" s="54" t="s">
        <v>110</v>
      </c>
      <c r="D128" s="39">
        <v>39000</v>
      </c>
      <c r="E128" s="61"/>
      <c r="F128" s="62">
        <f>D128+E128</f>
        <v>39000</v>
      </c>
      <c r="G128" s="65">
        <v>39000</v>
      </c>
      <c r="H128" s="65"/>
      <c r="I128" s="65"/>
      <c r="J128" s="65"/>
    </row>
    <row r="129" spans="1:10" s="3" customFormat="1" ht="12.75">
      <c r="A129" s="25">
        <v>2</v>
      </c>
      <c r="B129" s="25" t="s">
        <v>34</v>
      </c>
      <c r="C129" s="54" t="s">
        <v>111</v>
      </c>
      <c r="D129" s="39">
        <v>6000</v>
      </c>
      <c r="E129" s="61"/>
      <c r="F129" s="62">
        <f aca="true" t="shared" si="34" ref="F129:F167">D129+E129</f>
        <v>6000</v>
      </c>
      <c r="G129" s="65">
        <v>6000</v>
      </c>
      <c r="H129" s="65"/>
      <c r="I129" s="65"/>
      <c r="J129" s="65"/>
    </row>
    <row r="130" spans="1:11" s="66" customFormat="1" ht="38.25">
      <c r="A130" s="25">
        <v>3</v>
      </c>
      <c r="B130" s="25" t="s">
        <v>34</v>
      </c>
      <c r="C130" s="61" t="s">
        <v>112</v>
      </c>
      <c r="D130" s="39">
        <v>45000</v>
      </c>
      <c r="E130" s="61">
        <v>-45000</v>
      </c>
      <c r="F130" s="62">
        <f t="shared" si="34"/>
        <v>0</v>
      </c>
      <c r="G130" s="65">
        <v>0</v>
      </c>
      <c r="H130" s="65"/>
      <c r="I130" s="65"/>
      <c r="J130" s="65"/>
      <c r="K130" s="3"/>
    </row>
    <row r="131" spans="1:10" s="3" customFormat="1" ht="38.25">
      <c r="A131" s="25">
        <v>4</v>
      </c>
      <c r="B131" s="25" t="s">
        <v>34</v>
      </c>
      <c r="C131" s="54" t="s">
        <v>113</v>
      </c>
      <c r="D131" s="39">
        <v>35000</v>
      </c>
      <c r="E131" s="61"/>
      <c r="F131" s="62">
        <f t="shared" si="34"/>
        <v>35000</v>
      </c>
      <c r="G131" s="65">
        <v>35000</v>
      </c>
      <c r="H131" s="65"/>
      <c r="I131" s="65"/>
      <c r="J131" s="65"/>
    </row>
    <row r="132" spans="1:10" s="3" customFormat="1" ht="25.5">
      <c r="A132" s="25">
        <v>5</v>
      </c>
      <c r="B132" s="25" t="s">
        <v>34</v>
      </c>
      <c r="C132" s="61" t="s">
        <v>114</v>
      </c>
      <c r="D132" s="39">
        <v>49000</v>
      </c>
      <c r="E132" s="61"/>
      <c r="F132" s="62">
        <f t="shared" si="34"/>
        <v>49000</v>
      </c>
      <c r="G132" s="65">
        <v>49000</v>
      </c>
      <c r="H132" s="65"/>
      <c r="I132" s="65"/>
      <c r="J132" s="65"/>
    </row>
    <row r="133" spans="1:10" s="3" customFormat="1" ht="25.5">
      <c r="A133" s="25">
        <v>6</v>
      </c>
      <c r="B133" s="25" t="s">
        <v>34</v>
      </c>
      <c r="C133" s="61" t="s">
        <v>115</v>
      </c>
      <c r="D133" s="39">
        <v>0</v>
      </c>
      <c r="E133" s="61"/>
      <c r="F133" s="62">
        <f t="shared" si="34"/>
        <v>0</v>
      </c>
      <c r="G133" s="65">
        <v>0</v>
      </c>
      <c r="H133" s="65"/>
      <c r="I133" s="65"/>
      <c r="J133" s="65"/>
    </row>
    <row r="134" spans="1:10" s="3" customFormat="1" ht="38.25">
      <c r="A134" s="25">
        <v>7</v>
      </c>
      <c r="B134" s="25" t="s">
        <v>39</v>
      </c>
      <c r="C134" s="54" t="s">
        <v>116</v>
      </c>
      <c r="D134" s="39">
        <v>550000</v>
      </c>
      <c r="E134" s="61">
        <v>-550000</v>
      </c>
      <c r="F134" s="62">
        <f t="shared" si="34"/>
        <v>0</v>
      </c>
      <c r="G134" s="65">
        <v>0</v>
      </c>
      <c r="H134" s="65"/>
      <c r="I134" s="65"/>
      <c r="J134" s="65"/>
    </row>
    <row r="135" spans="1:10" s="3" customFormat="1" ht="12.75">
      <c r="A135" s="25">
        <v>8</v>
      </c>
      <c r="B135" s="25" t="s">
        <v>34</v>
      </c>
      <c r="C135" s="54" t="s">
        <v>117</v>
      </c>
      <c r="D135" s="39">
        <v>40000</v>
      </c>
      <c r="E135" s="61">
        <v>-40000</v>
      </c>
      <c r="F135" s="62">
        <f t="shared" si="34"/>
        <v>0</v>
      </c>
      <c r="G135" s="65">
        <v>0</v>
      </c>
      <c r="H135" s="65"/>
      <c r="I135" s="65"/>
      <c r="J135" s="65"/>
    </row>
    <row r="136" spans="1:10" s="3" customFormat="1" ht="25.5">
      <c r="A136" s="25">
        <v>9</v>
      </c>
      <c r="B136" s="25" t="s">
        <v>34</v>
      </c>
      <c r="C136" s="54" t="s">
        <v>118</v>
      </c>
      <c r="D136" s="39">
        <v>63000</v>
      </c>
      <c r="E136" s="61"/>
      <c r="F136" s="62">
        <f t="shared" si="34"/>
        <v>63000</v>
      </c>
      <c r="G136" s="65">
        <v>63000</v>
      </c>
      <c r="H136" s="65"/>
      <c r="I136" s="65"/>
      <c r="J136" s="65"/>
    </row>
    <row r="137" spans="1:10" s="3" customFormat="1" ht="25.5">
      <c r="A137" s="25">
        <v>10</v>
      </c>
      <c r="B137" s="25" t="s">
        <v>34</v>
      </c>
      <c r="C137" s="61" t="s">
        <v>119</v>
      </c>
      <c r="D137" s="39">
        <v>90000</v>
      </c>
      <c r="E137" s="61">
        <v>-90000</v>
      </c>
      <c r="F137" s="62">
        <f t="shared" si="34"/>
        <v>0</v>
      </c>
      <c r="G137" s="65">
        <v>0</v>
      </c>
      <c r="H137" s="65">
        <v>0</v>
      </c>
      <c r="I137" s="65"/>
      <c r="J137" s="65"/>
    </row>
    <row r="138" spans="1:10" s="3" customFormat="1" ht="25.5">
      <c r="A138" s="25">
        <v>11</v>
      </c>
      <c r="B138" s="25" t="s">
        <v>34</v>
      </c>
      <c r="C138" s="54" t="s">
        <v>145</v>
      </c>
      <c r="D138" s="39">
        <v>19000</v>
      </c>
      <c r="E138" s="61"/>
      <c r="F138" s="62">
        <f t="shared" si="34"/>
        <v>19000</v>
      </c>
      <c r="G138" s="65">
        <v>19000</v>
      </c>
      <c r="H138" s="65"/>
      <c r="I138" s="65"/>
      <c r="J138" s="65"/>
    </row>
    <row r="139" spans="1:10" s="3" customFormat="1" ht="12.75">
      <c r="A139" s="25">
        <v>12</v>
      </c>
      <c r="B139" s="25" t="s">
        <v>34</v>
      </c>
      <c r="C139" s="54" t="s">
        <v>146</v>
      </c>
      <c r="D139" s="39">
        <v>8000</v>
      </c>
      <c r="E139" s="61"/>
      <c r="F139" s="62">
        <f t="shared" si="34"/>
        <v>8000</v>
      </c>
      <c r="G139" s="65">
        <v>8000</v>
      </c>
      <c r="H139" s="65"/>
      <c r="I139" s="65"/>
      <c r="J139" s="65"/>
    </row>
    <row r="140" spans="1:10" s="3" customFormat="1" ht="12.75">
      <c r="A140" s="25">
        <v>13</v>
      </c>
      <c r="B140" s="25" t="s">
        <v>34</v>
      </c>
      <c r="C140" s="54" t="s">
        <v>147</v>
      </c>
      <c r="D140" s="39">
        <v>3000</v>
      </c>
      <c r="E140" s="61"/>
      <c r="F140" s="62">
        <f t="shared" si="34"/>
        <v>3000</v>
      </c>
      <c r="G140" s="65">
        <v>3000</v>
      </c>
      <c r="H140" s="65"/>
      <c r="I140" s="65"/>
      <c r="J140" s="65"/>
    </row>
    <row r="141" spans="1:10" s="3" customFormat="1" ht="12.75">
      <c r="A141" s="25">
        <v>14</v>
      </c>
      <c r="B141" s="25" t="s">
        <v>34</v>
      </c>
      <c r="C141" s="54" t="s">
        <v>148</v>
      </c>
      <c r="D141" s="39">
        <v>5000</v>
      </c>
      <c r="E141" s="61"/>
      <c r="F141" s="62">
        <f t="shared" si="34"/>
        <v>5000</v>
      </c>
      <c r="G141" s="65"/>
      <c r="H141" s="65">
        <v>5000</v>
      </c>
      <c r="I141" s="65"/>
      <c r="J141" s="65"/>
    </row>
    <row r="142" spans="1:10" s="3" customFormat="1" ht="12.75">
      <c r="A142" s="25">
        <v>15</v>
      </c>
      <c r="B142" s="25" t="s">
        <v>34</v>
      </c>
      <c r="C142" s="54" t="s">
        <v>149</v>
      </c>
      <c r="D142" s="39">
        <v>0</v>
      </c>
      <c r="E142" s="61"/>
      <c r="F142" s="62">
        <f t="shared" si="34"/>
        <v>0</v>
      </c>
      <c r="G142" s="65"/>
      <c r="H142" s="65">
        <v>0</v>
      </c>
      <c r="I142" s="65"/>
      <c r="J142" s="65"/>
    </row>
    <row r="143" spans="1:10" s="3" customFormat="1" ht="25.5">
      <c r="A143" s="25">
        <v>16</v>
      </c>
      <c r="B143" s="25" t="s">
        <v>34</v>
      </c>
      <c r="C143" s="54" t="s">
        <v>150</v>
      </c>
      <c r="D143" s="39">
        <v>120000</v>
      </c>
      <c r="E143" s="61">
        <v>40000</v>
      </c>
      <c r="F143" s="62">
        <f t="shared" si="34"/>
        <v>160000</v>
      </c>
      <c r="G143" s="65">
        <v>160000</v>
      </c>
      <c r="H143" s="65"/>
      <c r="I143" s="65"/>
      <c r="J143" s="65"/>
    </row>
    <row r="144" spans="1:10" s="3" customFormat="1" ht="25.5">
      <c r="A144" s="25">
        <v>17</v>
      </c>
      <c r="B144" s="25" t="s">
        <v>34</v>
      </c>
      <c r="C144" s="54" t="s">
        <v>151</v>
      </c>
      <c r="D144" s="39">
        <v>13000</v>
      </c>
      <c r="E144" s="61"/>
      <c r="F144" s="62">
        <f t="shared" si="34"/>
        <v>13000</v>
      </c>
      <c r="G144" s="65"/>
      <c r="H144" s="65">
        <v>13000</v>
      </c>
      <c r="I144" s="65"/>
      <c r="J144" s="65"/>
    </row>
    <row r="145" spans="1:10" s="3" customFormat="1" ht="12.75">
      <c r="A145" s="25">
        <v>18</v>
      </c>
      <c r="B145" s="25" t="s">
        <v>34</v>
      </c>
      <c r="C145" s="54" t="s">
        <v>152</v>
      </c>
      <c r="D145" s="39">
        <v>50000</v>
      </c>
      <c r="E145" s="61"/>
      <c r="F145" s="62">
        <f t="shared" si="34"/>
        <v>50000</v>
      </c>
      <c r="G145" s="65">
        <v>50000</v>
      </c>
      <c r="H145" s="65">
        <v>0</v>
      </c>
      <c r="I145" s="65"/>
      <c r="J145" s="65"/>
    </row>
    <row r="146" spans="1:10" s="3" customFormat="1" ht="25.5">
      <c r="A146" s="25">
        <v>19</v>
      </c>
      <c r="B146" s="25" t="s">
        <v>34</v>
      </c>
      <c r="C146" s="54" t="s">
        <v>153</v>
      </c>
      <c r="D146" s="39">
        <v>53000</v>
      </c>
      <c r="E146" s="61"/>
      <c r="F146" s="62">
        <f t="shared" si="34"/>
        <v>53000</v>
      </c>
      <c r="G146" s="65">
        <v>53000</v>
      </c>
      <c r="H146" s="65"/>
      <c r="I146" s="65"/>
      <c r="J146" s="65"/>
    </row>
    <row r="147" spans="1:11" s="66" customFormat="1" ht="25.5">
      <c r="A147" s="25">
        <v>20</v>
      </c>
      <c r="B147" s="25" t="s">
        <v>34</v>
      </c>
      <c r="C147" s="61" t="s">
        <v>164</v>
      </c>
      <c r="D147" s="39">
        <v>1700000</v>
      </c>
      <c r="E147" s="61"/>
      <c r="F147" s="62">
        <f t="shared" si="34"/>
        <v>1700000</v>
      </c>
      <c r="G147" s="65">
        <v>800000</v>
      </c>
      <c r="H147" s="65"/>
      <c r="I147" s="65">
        <v>900000</v>
      </c>
      <c r="J147" s="65"/>
      <c r="K147" s="3"/>
    </row>
    <row r="148" spans="1:11" s="66" customFormat="1" ht="12.75">
      <c r="A148" s="25">
        <v>21</v>
      </c>
      <c r="B148" s="25" t="s">
        <v>34</v>
      </c>
      <c r="C148" s="61" t="s">
        <v>154</v>
      </c>
      <c r="D148" s="61">
        <v>500000</v>
      </c>
      <c r="E148" s="61"/>
      <c r="F148" s="62">
        <f t="shared" si="34"/>
        <v>500000</v>
      </c>
      <c r="G148" s="65"/>
      <c r="H148" s="65"/>
      <c r="I148" s="65">
        <v>500000</v>
      </c>
      <c r="J148" s="65"/>
      <c r="K148" s="3"/>
    </row>
    <row r="149" spans="1:11" s="66" customFormat="1" ht="12.75">
      <c r="A149" s="25">
        <v>22</v>
      </c>
      <c r="B149" s="25" t="s">
        <v>34</v>
      </c>
      <c r="C149" s="61" t="s">
        <v>155</v>
      </c>
      <c r="D149" s="61">
        <v>14000</v>
      </c>
      <c r="E149" s="61"/>
      <c r="F149" s="62">
        <f t="shared" si="34"/>
        <v>14000</v>
      </c>
      <c r="G149" s="65"/>
      <c r="H149" s="65"/>
      <c r="I149" s="65">
        <v>14000</v>
      </c>
      <c r="J149" s="65"/>
      <c r="K149" s="3"/>
    </row>
    <row r="150" spans="1:11" s="66" customFormat="1" ht="25.5">
      <c r="A150" s="25">
        <v>23</v>
      </c>
      <c r="B150" s="25" t="s">
        <v>159</v>
      </c>
      <c r="C150" s="61" t="s">
        <v>156</v>
      </c>
      <c r="D150" s="61">
        <v>38000</v>
      </c>
      <c r="E150" s="61"/>
      <c r="F150" s="62">
        <f t="shared" si="34"/>
        <v>38000</v>
      </c>
      <c r="G150" s="65"/>
      <c r="H150" s="65"/>
      <c r="I150" s="65">
        <v>38000</v>
      </c>
      <c r="J150" s="65"/>
      <c r="K150" s="3"/>
    </row>
    <row r="151" spans="1:11" s="66" customFormat="1" ht="12.75">
      <c r="A151" s="25">
        <v>24</v>
      </c>
      <c r="B151" s="25" t="s">
        <v>34</v>
      </c>
      <c r="C151" s="61" t="s">
        <v>157</v>
      </c>
      <c r="D151" s="39">
        <v>160000</v>
      </c>
      <c r="E151" s="61"/>
      <c r="F151" s="62">
        <f t="shared" si="34"/>
        <v>160000</v>
      </c>
      <c r="G151" s="65"/>
      <c r="H151" s="65"/>
      <c r="I151" s="65">
        <v>160000</v>
      </c>
      <c r="J151" s="65"/>
      <c r="K151" s="3"/>
    </row>
    <row r="152" spans="1:11" s="66" customFormat="1" ht="51">
      <c r="A152" s="25">
        <v>25</v>
      </c>
      <c r="B152" s="25" t="s">
        <v>159</v>
      </c>
      <c r="C152" s="61" t="s">
        <v>158</v>
      </c>
      <c r="D152" s="39">
        <v>100000</v>
      </c>
      <c r="E152" s="61"/>
      <c r="F152" s="62">
        <f t="shared" si="34"/>
        <v>100000</v>
      </c>
      <c r="G152" s="65"/>
      <c r="H152" s="65"/>
      <c r="I152" s="65">
        <v>100000</v>
      </c>
      <c r="J152" s="65"/>
      <c r="K152" s="3"/>
    </row>
    <row r="153" spans="1:11" s="66" customFormat="1" ht="12.75">
      <c r="A153" s="25">
        <v>26</v>
      </c>
      <c r="B153" s="25" t="s">
        <v>34</v>
      </c>
      <c r="C153" s="61" t="s">
        <v>160</v>
      </c>
      <c r="D153" s="39">
        <v>30000</v>
      </c>
      <c r="E153" s="61"/>
      <c r="F153" s="62">
        <f t="shared" si="34"/>
        <v>30000</v>
      </c>
      <c r="G153" s="65">
        <v>30000</v>
      </c>
      <c r="H153" s="65"/>
      <c r="I153" s="65"/>
      <c r="J153" s="65"/>
      <c r="K153" s="3"/>
    </row>
    <row r="154" spans="1:11" s="66" customFormat="1" ht="12.75">
      <c r="A154" s="25">
        <v>27</v>
      </c>
      <c r="B154" s="25" t="s">
        <v>34</v>
      </c>
      <c r="C154" s="61" t="s">
        <v>161</v>
      </c>
      <c r="D154" s="39">
        <v>10000</v>
      </c>
      <c r="E154" s="61"/>
      <c r="F154" s="62">
        <f t="shared" si="34"/>
        <v>10000</v>
      </c>
      <c r="G154" s="65">
        <v>10000</v>
      </c>
      <c r="H154" s="65"/>
      <c r="I154" s="65"/>
      <c r="J154" s="65"/>
      <c r="K154" s="3"/>
    </row>
    <row r="155" spans="1:11" s="66" customFormat="1" ht="12.75">
      <c r="A155" s="25">
        <v>28</v>
      </c>
      <c r="B155" s="25" t="s">
        <v>34</v>
      </c>
      <c r="C155" s="61" t="s">
        <v>186</v>
      </c>
      <c r="D155" s="39"/>
      <c r="E155" s="61">
        <v>55000</v>
      </c>
      <c r="F155" s="62">
        <f t="shared" si="34"/>
        <v>55000</v>
      </c>
      <c r="G155" s="65">
        <v>55000</v>
      </c>
      <c r="H155" s="65"/>
      <c r="I155" s="65"/>
      <c r="J155" s="65"/>
      <c r="K155" s="3"/>
    </row>
    <row r="156" spans="1:11" s="66" customFormat="1" ht="25.5">
      <c r="A156" s="25">
        <v>29</v>
      </c>
      <c r="B156" s="25" t="s">
        <v>34</v>
      </c>
      <c r="C156" s="61" t="s">
        <v>187</v>
      </c>
      <c r="D156" s="39"/>
      <c r="E156" s="61">
        <v>90000</v>
      </c>
      <c r="F156" s="62">
        <f t="shared" si="34"/>
        <v>90000</v>
      </c>
      <c r="G156" s="65">
        <v>90000</v>
      </c>
      <c r="H156" s="65"/>
      <c r="I156" s="65"/>
      <c r="J156" s="65"/>
      <c r="K156" s="3"/>
    </row>
    <row r="157" spans="1:11" s="66" customFormat="1" ht="25.5">
      <c r="A157" s="25">
        <v>30</v>
      </c>
      <c r="B157" s="25" t="s">
        <v>34</v>
      </c>
      <c r="C157" s="61" t="s">
        <v>188</v>
      </c>
      <c r="D157" s="39"/>
      <c r="E157" s="61">
        <v>45000</v>
      </c>
      <c r="F157" s="62">
        <f t="shared" si="34"/>
        <v>45000</v>
      </c>
      <c r="G157" s="65">
        <v>45000</v>
      </c>
      <c r="H157" s="65"/>
      <c r="I157" s="65"/>
      <c r="J157" s="65"/>
      <c r="K157" s="3"/>
    </row>
    <row r="158" spans="1:11" s="66" customFormat="1" ht="25.5">
      <c r="A158" s="25">
        <v>31</v>
      </c>
      <c r="B158" s="25" t="s">
        <v>34</v>
      </c>
      <c r="C158" s="61" t="s">
        <v>189</v>
      </c>
      <c r="D158" s="39"/>
      <c r="E158" s="61">
        <v>70000</v>
      </c>
      <c r="F158" s="62">
        <f t="shared" si="34"/>
        <v>70000</v>
      </c>
      <c r="G158" s="65">
        <v>70000</v>
      </c>
      <c r="H158" s="65"/>
      <c r="I158" s="65"/>
      <c r="J158" s="65"/>
      <c r="K158" s="3"/>
    </row>
    <row r="159" spans="1:11" s="66" customFormat="1" ht="12.75">
      <c r="A159" s="25">
        <v>32</v>
      </c>
      <c r="B159" s="25" t="s">
        <v>34</v>
      </c>
      <c r="C159" s="61" t="s">
        <v>190</v>
      </c>
      <c r="D159" s="39"/>
      <c r="E159" s="61">
        <v>115000</v>
      </c>
      <c r="F159" s="62">
        <f t="shared" si="34"/>
        <v>115000</v>
      </c>
      <c r="G159" s="65">
        <v>115000</v>
      </c>
      <c r="H159" s="65"/>
      <c r="I159" s="65"/>
      <c r="J159" s="65"/>
      <c r="K159" s="3"/>
    </row>
    <row r="160" spans="1:11" s="66" customFormat="1" ht="25.5">
      <c r="A160" s="25">
        <v>33</v>
      </c>
      <c r="B160" s="25" t="s">
        <v>34</v>
      </c>
      <c r="C160" s="61" t="s">
        <v>191</v>
      </c>
      <c r="D160" s="39"/>
      <c r="E160" s="61">
        <v>35000</v>
      </c>
      <c r="F160" s="62">
        <f t="shared" si="34"/>
        <v>35000</v>
      </c>
      <c r="G160" s="65">
        <v>35000</v>
      </c>
      <c r="H160" s="65"/>
      <c r="I160" s="65"/>
      <c r="J160" s="65"/>
      <c r="K160" s="3"/>
    </row>
    <row r="161" spans="1:11" s="66" customFormat="1" ht="25.5">
      <c r="A161" s="25">
        <v>34</v>
      </c>
      <c r="B161" s="25" t="s">
        <v>34</v>
      </c>
      <c r="C161" s="61" t="s">
        <v>196</v>
      </c>
      <c r="D161" s="39"/>
      <c r="E161" s="61">
        <v>35000</v>
      </c>
      <c r="F161" s="62">
        <f t="shared" si="34"/>
        <v>35000</v>
      </c>
      <c r="G161" s="65">
        <v>35000</v>
      </c>
      <c r="H161" s="65"/>
      <c r="I161" s="65"/>
      <c r="J161" s="65"/>
      <c r="K161" s="3"/>
    </row>
    <row r="162" spans="1:11" s="66" customFormat="1" ht="25.5">
      <c r="A162" s="25">
        <v>35</v>
      </c>
      <c r="B162" s="25" t="s">
        <v>34</v>
      </c>
      <c r="C162" s="61" t="s">
        <v>192</v>
      </c>
      <c r="D162" s="39"/>
      <c r="E162" s="61">
        <v>165000</v>
      </c>
      <c r="F162" s="62">
        <f t="shared" si="34"/>
        <v>165000</v>
      </c>
      <c r="G162" s="65"/>
      <c r="H162" s="65">
        <v>165000</v>
      </c>
      <c r="I162" s="65"/>
      <c r="J162" s="65"/>
      <c r="K162" s="3"/>
    </row>
    <row r="163" spans="1:11" s="66" customFormat="1" ht="25.5">
      <c r="A163" s="25">
        <v>36</v>
      </c>
      <c r="B163" s="25" t="s">
        <v>34</v>
      </c>
      <c r="C163" s="61" t="s">
        <v>193</v>
      </c>
      <c r="D163" s="39"/>
      <c r="E163" s="61">
        <v>55000</v>
      </c>
      <c r="F163" s="62">
        <f t="shared" si="34"/>
        <v>55000</v>
      </c>
      <c r="G163" s="65"/>
      <c r="H163" s="65">
        <v>55000</v>
      </c>
      <c r="I163" s="65"/>
      <c r="J163" s="65"/>
      <c r="K163" s="3"/>
    </row>
    <row r="164" spans="1:11" s="66" customFormat="1" ht="25.5">
      <c r="A164" s="25">
        <v>37</v>
      </c>
      <c r="B164" s="25" t="s">
        <v>34</v>
      </c>
      <c r="C164" s="61" t="s">
        <v>194</v>
      </c>
      <c r="D164" s="39"/>
      <c r="E164" s="61">
        <v>82000</v>
      </c>
      <c r="F164" s="62">
        <f t="shared" si="34"/>
        <v>82000</v>
      </c>
      <c r="G164" s="65"/>
      <c r="H164" s="65"/>
      <c r="I164" s="65">
        <v>82000</v>
      </c>
      <c r="J164" s="65"/>
      <c r="K164" s="3"/>
    </row>
    <row r="165" spans="1:11" s="66" customFormat="1" ht="25.5">
      <c r="A165" s="25">
        <v>38</v>
      </c>
      <c r="B165" s="25" t="s">
        <v>34</v>
      </c>
      <c r="C165" s="61" t="s">
        <v>195</v>
      </c>
      <c r="D165" s="39"/>
      <c r="E165" s="61">
        <v>14000</v>
      </c>
      <c r="F165" s="62">
        <f t="shared" si="34"/>
        <v>14000</v>
      </c>
      <c r="G165" s="65"/>
      <c r="H165" s="65"/>
      <c r="I165" s="65">
        <v>14000</v>
      </c>
      <c r="J165" s="65"/>
      <c r="K165" s="3"/>
    </row>
    <row r="166" spans="1:11" s="66" customFormat="1" ht="12.75">
      <c r="A166" s="25">
        <v>39</v>
      </c>
      <c r="B166" s="25" t="s">
        <v>34</v>
      </c>
      <c r="C166" s="61" t="s">
        <v>197</v>
      </c>
      <c r="D166" s="39"/>
      <c r="E166" s="61">
        <v>1650000</v>
      </c>
      <c r="F166" s="62">
        <f t="shared" si="34"/>
        <v>1650000</v>
      </c>
      <c r="G166" s="65"/>
      <c r="H166" s="65"/>
      <c r="I166" s="65"/>
      <c r="J166" s="65">
        <v>1650000</v>
      </c>
      <c r="K166" s="3"/>
    </row>
    <row r="167" spans="1:11" s="66" customFormat="1" ht="12.75">
      <c r="A167" s="25">
        <v>40</v>
      </c>
      <c r="B167" s="25" t="s">
        <v>34</v>
      </c>
      <c r="C167" s="61" t="s">
        <v>198</v>
      </c>
      <c r="D167" s="39"/>
      <c r="E167" s="61">
        <v>7000</v>
      </c>
      <c r="F167" s="62">
        <f t="shared" si="34"/>
        <v>7000</v>
      </c>
      <c r="G167" s="65">
        <v>7000</v>
      </c>
      <c r="H167" s="65"/>
      <c r="I167" s="65"/>
      <c r="J167" s="65"/>
      <c r="K167" s="3"/>
    </row>
    <row r="168" spans="5:7" ht="12.75">
      <c r="E168" s="99"/>
      <c r="F168" s="3"/>
      <c r="G168" s="3"/>
    </row>
    <row r="169" spans="5:7" ht="12.75">
      <c r="E169" s="99"/>
      <c r="F169" s="3"/>
      <c r="G169" s="3"/>
    </row>
    <row r="170" spans="5:7" ht="12.75">
      <c r="E170" s="99"/>
      <c r="F170" s="3"/>
      <c r="G170" s="3"/>
    </row>
    <row r="171" spans="5:7" ht="12.75">
      <c r="E171" s="99"/>
      <c r="F171" s="3"/>
      <c r="G171" s="3"/>
    </row>
    <row r="172" spans="5:7" ht="12.75">
      <c r="E172" s="99"/>
      <c r="F172" s="3"/>
      <c r="G172" s="3"/>
    </row>
    <row r="173" spans="5:7" ht="12.75">
      <c r="E173" s="99"/>
      <c r="F173" s="3"/>
      <c r="G173" s="3"/>
    </row>
    <row r="174" spans="5:7" ht="12.75">
      <c r="E174" s="99"/>
      <c r="F174" s="3"/>
      <c r="G174" s="3"/>
    </row>
    <row r="175" spans="5:7" ht="12.75">
      <c r="E175" s="99"/>
      <c r="F175" s="3"/>
      <c r="G175" s="3"/>
    </row>
    <row r="176" spans="5:7" ht="12.75">
      <c r="E176" s="99"/>
      <c r="F176" s="3"/>
      <c r="G176" s="3"/>
    </row>
    <row r="177" spans="5:7" ht="12.75">
      <c r="E177" s="99"/>
      <c r="F177" s="3"/>
      <c r="G177" s="3"/>
    </row>
    <row r="178" spans="5:7" ht="12.75">
      <c r="E178" s="99"/>
      <c r="F178" s="3"/>
      <c r="G178" s="3"/>
    </row>
    <row r="179" spans="5:7" ht="12.75">
      <c r="E179" s="99"/>
      <c r="F179" s="3"/>
      <c r="G179" s="3"/>
    </row>
    <row r="180" spans="5:7" ht="12.75">
      <c r="E180" s="99"/>
      <c r="F180" s="3"/>
      <c r="G180" s="3"/>
    </row>
    <row r="181" spans="5:7" ht="12.75">
      <c r="E181" s="99"/>
      <c r="F181" s="3"/>
      <c r="G181" s="3"/>
    </row>
    <row r="182" spans="5:7" ht="12.75">
      <c r="E182" s="99"/>
      <c r="F182" s="3"/>
      <c r="G182" s="3"/>
    </row>
    <row r="183" spans="5:7" ht="12.75">
      <c r="E183" s="99"/>
      <c r="F183" s="3"/>
      <c r="G183" s="3"/>
    </row>
    <row r="184" spans="5:7" ht="12.75">
      <c r="E184" s="99"/>
      <c r="F184" s="3"/>
      <c r="G184" s="3"/>
    </row>
    <row r="185" spans="5:7" ht="12.75">
      <c r="E185" s="99"/>
      <c r="F185" s="3"/>
      <c r="G185" s="3"/>
    </row>
    <row r="186" spans="5:7" ht="12.75">
      <c r="E186" s="99"/>
      <c r="F186" s="3"/>
      <c r="G186" s="3"/>
    </row>
    <row r="187" spans="5:7" ht="12.75">
      <c r="E187" s="99"/>
      <c r="F187" s="3"/>
      <c r="G187" s="3"/>
    </row>
    <row r="188" spans="5:7" ht="12.75">
      <c r="E188" s="99"/>
      <c r="F188" s="3"/>
      <c r="G188" s="3"/>
    </row>
    <row r="189" spans="5:7" ht="12.75">
      <c r="E189" s="99"/>
      <c r="F189" s="3"/>
      <c r="G189" s="3"/>
    </row>
    <row r="190" spans="5:7" ht="12.75">
      <c r="E190" s="99"/>
      <c r="F190" s="3"/>
      <c r="G190" s="3"/>
    </row>
    <row r="191" spans="5:7" ht="12.75">
      <c r="E191" s="99"/>
      <c r="F191" s="3"/>
      <c r="G191" s="3"/>
    </row>
    <row r="192" spans="5:7" ht="12.75">
      <c r="E192" s="99"/>
      <c r="F192" s="3"/>
      <c r="G192" s="3"/>
    </row>
    <row r="193" spans="5:7" ht="12.75">
      <c r="E193" s="99"/>
      <c r="F193" s="3"/>
      <c r="G193" s="3"/>
    </row>
    <row r="194" spans="5:7" ht="12.75">
      <c r="E194" s="99"/>
      <c r="F194" s="3"/>
      <c r="G194" s="3"/>
    </row>
    <row r="195" spans="5:7" ht="12.75">
      <c r="E195" s="99"/>
      <c r="F195" s="3"/>
      <c r="G195" s="3"/>
    </row>
    <row r="196" spans="5:7" ht="12.75">
      <c r="E196" s="99"/>
      <c r="F196" s="3"/>
      <c r="G196" s="3"/>
    </row>
    <row r="197" spans="5:7" ht="12.75">
      <c r="E197" s="99"/>
      <c r="F197" s="3"/>
      <c r="G197" s="3"/>
    </row>
    <row r="198" spans="5:7" ht="12.75">
      <c r="E198" s="99"/>
      <c r="F198" s="3"/>
      <c r="G198" s="3"/>
    </row>
    <row r="199" spans="5:7" ht="12.75">
      <c r="E199" s="99"/>
      <c r="F199" s="3"/>
      <c r="G199" s="3"/>
    </row>
    <row r="200" spans="5:7" ht="12.75">
      <c r="E200" s="99"/>
      <c r="F200" s="3"/>
      <c r="G200" s="3"/>
    </row>
    <row r="201" spans="5:7" ht="12.75">
      <c r="E201" s="99"/>
      <c r="F201" s="3"/>
      <c r="G201" s="3"/>
    </row>
    <row r="202" spans="5:7" ht="12.75">
      <c r="E202" s="99"/>
      <c r="F202" s="3"/>
      <c r="G202" s="3"/>
    </row>
    <row r="203" spans="5:7" ht="12.75">
      <c r="E203" s="99"/>
      <c r="F203" s="3"/>
      <c r="G203" s="3"/>
    </row>
    <row r="204" spans="5:7" ht="12.75">
      <c r="E204" s="99"/>
      <c r="F204" s="3"/>
      <c r="G204" s="3"/>
    </row>
    <row r="205" spans="5:7" ht="12.75">
      <c r="E205" s="99"/>
      <c r="F205" s="3"/>
      <c r="G205" s="3"/>
    </row>
    <row r="206" spans="5:7" ht="12.75">
      <c r="E206" s="99"/>
      <c r="F206" s="3"/>
      <c r="G206" s="3"/>
    </row>
    <row r="207" spans="5:7" ht="12.75">
      <c r="E207" s="99"/>
      <c r="F207" s="3"/>
      <c r="G207" s="3"/>
    </row>
    <row r="208" spans="5:7" ht="12.75">
      <c r="E208" s="99"/>
      <c r="F208" s="3"/>
      <c r="G208" s="3"/>
    </row>
    <row r="209" spans="5:7" ht="12.75">
      <c r="E209" s="99"/>
      <c r="F209" s="3"/>
      <c r="G209" s="3"/>
    </row>
    <row r="210" spans="5:7" ht="12.75">
      <c r="E210" s="99"/>
      <c r="F210" s="3"/>
      <c r="G210" s="3"/>
    </row>
    <row r="211" spans="5:7" ht="12.75">
      <c r="E211" s="99"/>
      <c r="F211" s="3"/>
      <c r="G211" s="3"/>
    </row>
    <row r="212" spans="5:7" ht="12.75">
      <c r="E212" s="99"/>
      <c r="F212" s="3"/>
      <c r="G212" s="3"/>
    </row>
    <row r="213" spans="5:7" ht="12.75">
      <c r="E213" s="99"/>
      <c r="F213" s="3"/>
      <c r="G213" s="3"/>
    </row>
    <row r="214" spans="5:7" ht="12.75">
      <c r="E214" s="99"/>
      <c r="F214" s="3"/>
      <c r="G214" s="3"/>
    </row>
    <row r="215" spans="5:7" ht="12.75">
      <c r="E215" s="99"/>
      <c r="F215" s="3"/>
      <c r="G215" s="3"/>
    </row>
    <row r="216" spans="5:7" ht="12.75">
      <c r="E216" s="99"/>
      <c r="F216" s="3"/>
      <c r="G216" s="3"/>
    </row>
  </sheetData>
  <sheetProtection/>
  <autoFilter ref="A4:K4"/>
  <mergeCells count="7">
    <mergeCell ref="G2:J2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nr.7/e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2013-11-27T10:09:48Z</cp:lastPrinted>
  <dcterms:created xsi:type="dcterms:W3CDTF">2013-08-13T07:13:43Z</dcterms:created>
  <dcterms:modified xsi:type="dcterms:W3CDTF">2013-11-27T10:20:23Z</dcterms:modified>
  <cp:category/>
  <cp:version/>
  <cp:contentType/>
  <cp:contentStatus/>
</cp:coreProperties>
</file>