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95" activeTab="0"/>
  </bookViews>
  <sheets>
    <sheet name="drumuri" sheetId="1" r:id="rId1"/>
  </sheets>
  <definedNames>
    <definedName name="_xlnm._FilterDatabase" localSheetId="0" hidden="1">'drumuri'!$A$4:$F$66</definedName>
    <definedName name="_xlnm.Print_Titles" localSheetId="0">'drumuri'!$4:$4</definedName>
  </definedNames>
  <calcPr fullCalcOnLoad="1"/>
</workbook>
</file>

<file path=xl/sharedStrings.xml><?xml version="1.0" encoding="utf-8"?>
<sst xmlns="http://schemas.openxmlformats.org/spreadsheetml/2006/main" count="129" uniqueCount="113">
  <si>
    <t>2.6</t>
  </si>
  <si>
    <t>Pod de beton armat peste Valea Şaeş pe DJ 106 limită judeţ Sibiu - Apold - Sighişoara (DN13) km 88+962,judeţul Mureş (executie, PT - Asistenta tehnica+ Avize + Documentaţii obţinere Avize pentru Certificat de urbanism şi Autorizaţie de construire)</t>
  </si>
  <si>
    <t>IUR - Asfaltare DJ153 G DJ151-Sînger-Papiu Ilarian-Ursoaia (asistenta teh. proiectant )</t>
  </si>
  <si>
    <t>Nr. Crt.</t>
  </si>
  <si>
    <t>Denumire lucrare</t>
  </si>
  <si>
    <t>Cadastrul drumurilor</t>
  </si>
  <si>
    <t>Plombări</t>
  </si>
  <si>
    <t>Întreţinere drumuri pietruite</t>
  </si>
  <si>
    <t>Întreţinere curentă pe timp de iarnă a drumurilor</t>
  </si>
  <si>
    <t>Îmbrăcăminţi uşoare rutiere</t>
  </si>
  <si>
    <t>I.</t>
  </si>
  <si>
    <t>A.</t>
  </si>
  <si>
    <t>B.</t>
  </si>
  <si>
    <t xml:space="preserve">C. </t>
  </si>
  <si>
    <t>D.</t>
  </si>
  <si>
    <t xml:space="preserve">E. </t>
  </si>
  <si>
    <t>2.</t>
  </si>
  <si>
    <t>II.</t>
  </si>
  <si>
    <t>2.1</t>
  </si>
  <si>
    <t>2.2</t>
  </si>
  <si>
    <t>1.1</t>
  </si>
  <si>
    <t>1.2</t>
  </si>
  <si>
    <t>Asigurarea calităţii şi a controlului tehnic al calităţii la lucrări de drumuri, servicii de laborator</t>
  </si>
  <si>
    <t>1.3</t>
  </si>
  <si>
    <t>2</t>
  </si>
  <si>
    <t>Întreţinerea curentă pe timp de vară (1.1+1.2+1.3)</t>
  </si>
  <si>
    <t>Lucrări şi servicii privind întreţinerea curentă a drumurilor publice (1+2)</t>
  </si>
  <si>
    <t>3</t>
  </si>
  <si>
    <t>Lucrări şi servicii privind întreţinerea periodică a drumurilor publice (1+2+3)</t>
  </si>
  <si>
    <t xml:space="preserve"> CHELTUIELI DE ÎNTREŢINERE ŞI REPARAŢII CURENTE 
(TOTAL A+B+C+D), din care:</t>
  </si>
  <si>
    <t>Servicii pregătitoare aferente întreţinerii şi reparării drumurilor publice (1+2+3+4)</t>
  </si>
  <si>
    <t>Eliminare puncte periculoase - 
Reparatii drum DJ 142 Tîrnăveni - Bălăuşeri km 10+300-10+600 (Mica)</t>
  </si>
  <si>
    <t>1.</t>
  </si>
  <si>
    <t>1.4</t>
  </si>
  <si>
    <t xml:space="preserve">2.1
</t>
  </si>
  <si>
    <t>Lungime drum 
km</t>
  </si>
  <si>
    <t xml:space="preserve">Covoare bituminoase </t>
  </si>
  <si>
    <t>Lucrări accidentale</t>
  </si>
  <si>
    <t>1 buc</t>
  </si>
  <si>
    <t>3.1</t>
  </si>
  <si>
    <t>2.3</t>
  </si>
  <si>
    <t>Gestiunea traficului rutier</t>
  </si>
  <si>
    <t>1.6</t>
  </si>
  <si>
    <t>Gestionarea drumurilor publice</t>
  </si>
  <si>
    <t xml:space="preserve">TOTAL DRUMURI (CAP.I+II.)
</t>
  </si>
  <si>
    <t>3.2</t>
  </si>
  <si>
    <t>3.4</t>
  </si>
  <si>
    <t>3.5</t>
  </si>
  <si>
    <t>5 buc</t>
  </si>
  <si>
    <t>2.4</t>
  </si>
  <si>
    <t>2.5</t>
  </si>
  <si>
    <t>Studii, cercetări, experimentări (expertizări poduri/podeţe)</t>
  </si>
  <si>
    <t>Întreţinere comună a tuturor drumurilor
(aproviz. Vopsea marcaj, stilpi, table indic. Intreţinere parcari)</t>
  </si>
  <si>
    <t>Lucrări privind reparaţii curente la drumurile publice (1+2)</t>
  </si>
  <si>
    <t>3.3</t>
  </si>
  <si>
    <t>4</t>
  </si>
  <si>
    <t>lei</t>
  </si>
  <si>
    <t>Siguranţa rutieră/ parapeţi / borne km/
treceri pietoni supraînălţate</t>
  </si>
  <si>
    <t>IUR  - DJ 154A Reghin - Deda - Filea  km 23+050-24+050 +pod km 23+310 (lucrări executate 2014)</t>
  </si>
  <si>
    <t xml:space="preserve">PROGRAM - 2015
 LUCRĂRI LA  DRUMURI JUDETENE                                                                                                                </t>
  </si>
  <si>
    <t xml:space="preserve">Reabilitarea drumului judeţean DJ 154J Breaza – Voivodeni – Glodeni prin îmbrăcăminte bituminoasă uşoară  între km 0+631-4+726, judeţul Mureş (Continuare executie) </t>
  </si>
  <si>
    <t>Reabilitarea drumului judeţean DJ 151C Zau de Cîmpie - Valea Largă - limita judeţului Cluj,  km 8+500-11+500 (execuţie)</t>
  </si>
  <si>
    <t>CHELTUIELI DE INVESTIŢII ŞI REPARAŢII CAPITALE - 
TOTAL E, din care:</t>
  </si>
  <si>
    <t>PROGRAM 
2015</t>
  </si>
  <si>
    <t xml:space="preserve">Întocmire documentaţii tehnice </t>
  </si>
  <si>
    <t>Întreţinerea drumuri prin pietruiri</t>
  </si>
  <si>
    <t xml:space="preserve">Lucrări accidentale drumuri / podeţe </t>
  </si>
  <si>
    <t>Reabilitare sistem rutier pe DJ 154E Jabeniţa-Adrian-Gurghiu (SF + PT + DE+CS+ Avize + Documentaţii obţinere Avize pentru Certificat de urbanism şi Autorizaţie de construire şi execuţie)</t>
  </si>
  <si>
    <t>Reabilitare sistem rutier pe DJ 153F int. DJ 107G- Nandra-Bichiş-Ozd km 5+325-6+655 (SF + PT + DE+CS+ Avize + Documentaţii obţinere Avize pentru Certificat de urbanism şi Autorizaţie de construire şi execuţie)</t>
  </si>
  <si>
    <t>Pod de beton armat pe drumul judeţean DJ 135 Tg. Mureş-Miercurea Nirajului, km 3+735 situat în localitatea Livezeni, judeţul Mureş (execuţie)</t>
  </si>
  <si>
    <t>Pod de beton armat pe drumul judeţean DJ 106 limită judeţ Sibiu-Apold - Sighişoara, km 93+487, judeţul Mureş (execuţie)</t>
  </si>
  <si>
    <t>Refacere podeţ pe DJ142 Tîrnăveni-Bălăuşeri, km 4+516, jud. Mureş (execuţie)</t>
  </si>
  <si>
    <t>Îmbrăcăminţi uşoare rutiere pe DJ153C Reghin-Ibăneşti-Lăpuşna-lim. jud. Harghita, km 26+930-29+500 (execuţie)</t>
  </si>
  <si>
    <t>Îmbrăcăminţi uşoare rutiere pe DJ154B Vălenii de Mureş-Vătava-lim. jud. Bistriţa Năsăud, km 8+716-10+620 (execuţie)</t>
  </si>
  <si>
    <t>1.5</t>
  </si>
  <si>
    <t>1.7</t>
  </si>
  <si>
    <t>1.8</t>
  </si>
  <si>
    <t>1.9</t>
  </si>
  <si>
    <t>1.10</t>
  </si>
  <si>
    <t>1.11</t>
  </si>
  <si>
    <t>1.12</t>
  </si>
  <si>
    <t>Reabilitare drumuri judeţene, din care:</t>
  </si>
  <si>
    <t>Reabilitări, consolidări-reconstrucţii PODURI / podete, din care:</t>
  </si>
  <si>
    <t>4.1</t>
  </si>
  <si>
    <t>4.2</t>
  </si>
  <si>
    <t>4.3</t>
  </si>
  <si>
    <t>Aducerea la parametri normali a suprafeţei drumului judeţean DJ152A Tîrgu Mureş (DN 15E) - Band - Iernut (DN15), km 14+150-14+750, jud. Mureş</t>
  </si>
  <si>
    <t>Ranforsare sistem rutier pe DJ151B Ungheni-Căpîlna de Sus-Bahnea-lim. jud. Sibiu km 11+100-12+820</t>
  </si>
  <si>
    <t>Consolidări drumuri (reactualizare SF, PT +DE + Avize + Documentaţii obţinere Avize pentru Certificat de urbanism, Autorizaţie de construire şi execuţie), din care pentru:</t>
  </si>
  <si>
    <t>Refacere parte carosabila DJ135A Viforoasa - M Nirajului km 11+200-11+250, km 11+350-11+400, km11+600-11+700, km 14+100-14+200, jud. Mureş</t>
  </si>
  <si>
    <t>Documentaţii tehnico-economice Modernizarea DJ 151B şi DJ 142, Ungheni (DN15) - Tîrnăveni (DN14A), judeţul Mureş</t>
  </si>
  <si>
    <t>Documentaţii tehnico-economice  Modernizarea DJ152A, DJ151A ŞI DJ151,Tg.Mureş (DN15E) - Band - Şăulia - Sărmaşu - lim. Jud. Bistriţa Năsăud, jud. Mureş</t>
  </si>
  <si>
    <t>Documentaţii tehnico-economice Reabilitarea drumului judeţean DJ 154J Breaza – Voivodeni – Glodeni prin îmbrăcăminte bituminoasă uşoară  între km 0+631-4+726, judeţul Mureş</t>
  </si>
  <si>
    <t>Documentaţii tehnico-economice  Amenajare sens giratoriu de circulaţie la intersecţia drumurilor judeţene DJ135B Tg. Mureş - Sîncraiu de Mureş cu DJ152A Tg. Mureş – Band, judeţul Mureş</t>
  </si>
  <si>
    <t>Documentaţii tehnico-economice (SF+ PT + DE +CS+ Avize + Documentaţii obţinere Avize pentru Certificat de urbanism şi Autorizaţie de construire) pt.  reabilitări şi modernizări DJ, amenajare sens giratoriu, amenajare intersecţii şi documentaţii tehnice (D.A.L.I.+PT+Avize+Documentaţii obţinere Avize pentru Certificat de urbanism şi Autorizaţie de construire) - Reabilitare poduri/podeţe pe DJ, din care:</t>
  </si>
  <si>
    <t>Documentaţii tehnico-economice Reabilitarea drumului judeţean DJ 151C Zau de Cîmpie - Valea Largă - limita judeţului Cluj,  km 8+500-11+500</t>
  </si>
  <si>
    <t>Documentaţii tehnice  Pod de beton armat pe DJ 135 Tîrgu-Mureş - Miercurea Nirajului, km 3+735, loc. Livezeni, judeţul Mureş</t>
  </si>
  <si>
    <t xml:space="preserve">Documentaţii tehnice Refacere podeţ pe  DJ142 Tîrnăveni-Bălăuşeri, km 4+516, judeţul Mureş </t>
  </si>
  <si>
    <t>Documentaţii tehnice  Refacere podeţ pe  DJ151B Ungheni-Căpâlna de Sus-Bahnea-lim. jud.Sibiu, km 0+695, judeţul Mureş</t>
  </si>
  <si>
    <t>Documentaţii tehnice  Pod de beton armat pe  DJ106 lim. jud. Sibiu-Apold-Sighişoara, km 93+487, judeţul Mureş</t>
  </si>
  <si>
    <t>Documentaţii tehnico-economice Modernizare DJ106 Agnita - Sighişoara, km 82+535-100+935, judeţul Mureş</t>
  </si>
  <si>
    <t>Refacere podeţ pe drumul judeţean DJ 151B Ungheni-Căpîlna de Sus-Bahnea-limită judeţ Sibiu, km 0+695, jud. Mureş (execuţie)</t>
  </si>
  <si>
    <t>Documentaţii tehnico-economice  Amenajarea intersecţiilor  drumurilor judeţene DJ135A Viforoasa-Hodoşa cu DJ 153A Ernei -Eremitu în zona comunei Hodoşa, judeţul Mureş</t>
  </si>
  <si>
    <t>Documentaţii tehnico-economice  Amenajarea intersecţiilor  drumurilor  DN 15E Tg. Mureş-Rîciu-Satu Nou cu DJ152B Şăulia-Pîrîul Crucii în localitatea Pîrâul Crucii, judeţul Mureş</t>
  </si>
  <si>
    <t>Largire drum judeţean DJ 154J Breaza – Voivodeni – Glodeni, km 10+800-13+900 (actualizare SF + PT + DE +CS+ Avize + Documentaţii obţinere Avize pentru Certificat de urbanism şi Autorizaţie de construire şi execuţie)</t>
  </si>
  <si>
    <t>Reabilitare sistem rutier pe DJ Sîngeorgiu de Padure- Bezidu Nou - limita judeţului Harghita, DJ136 km 1+900-8+000 şi DJ136A km 0+000-3+800 (actualizare SF + PT + DE +CS+ Avize + Documentaţii obţinere Avize pentru Certificat de urbanism şi Autorizaţie de construire şi execuţie)</t>
  </si>
  <si>
    <t>INFLU
ENŢE
+/-</t>
  </si>
  <si>
    <t>5</t>
  </si>
  <si>
    <t>Lucrări noi</t>
  </si>
  <si>
    <t>5.1</t>
  </si>
  <si>
    <t>Amenajare sens giratoriu de circulaţie la intersecţia drumurilor judeţene DJ135B Tg. Mureş - Sîncraiu de Mureş cu DJ152A Tg. Mureş – Band, judeţul Mureş  (faza PT şi execuţia lucrării)</t>
  </si>
  <si>
    <t>Obiective de investiţii
(1+2+3+4+5)</t>
  </si>
  <si>
    <t xml:space="preserve">
PROGRAM
RECTIFICAT
2015
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</si>
</sst>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0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€-2]\ #,##0.00_);[Red]\([$€-2]\ #,##0.00\)"/>
    <numFmt numFmtId="185" formatCode="0.000"/>
    <numFmt numFmtId="186" formatCode="[$-40E]yyyy\.\ mmmm\ d\."/>
    <numFmt numFmtId="187" formatCode="0.E+00"/>
    <numFmt numFmtId="188" formatCode="[$-418]d\ mmmm\ yyyy"/>
    <numFmt numFmtId="189" formatCode="#,##0.00\ &quot;lei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32" borderId="0" xfId="0" applyFill="1" applyAlignment="1">
      <alignment/>
    </xf>
    <xf numFmtId="49" fontId="2" fillId="0" borderId="0" xfId="0" applyNumberFormat="1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3" fontId="11" fillId="33" borderId="10" xfId="0" applyNumberFormat="1" applyFont="1" applyFill="1" applyBorder="1" applyAlignment="1">
      <alignment vertical="center"/>
    </xf>
    <xf numFmtId="3" fontId="11" fillId="34" borderId="10" xfId="0" applyNumberFormat="1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center" vertical="center" textRotation="90" wrapText="1"/>
    </xf>
    <xf numFmtId="3" fontId="11" fillId="35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vertical="center" wrapText="1"/>
    </xf>
    <xf numFmtId="3" fontId="11" fillId="33" borderId="10" xfId="0" applyNumberFormat="1" applyFont="1" applyFill="1" applyBorder="1" applyAlignment="1">
      <alignment horizont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left" vertical="center" wrapText="1"/>
    </xf>
    <xf numFmtId="3" fontId="11" fillId="10" borderId="10" xfId="0" applyNumberFormat="1" applyFont="1" applyFill="1" applyBorder="1" applyAlignment="1">
      <alignment horizontal="center" vertical="center" wrapText="1"/>
    </xf>
    <xf numFmtId="3" fontId="11" fillId="10" borderId="10" xfId="0" applyNumberFormat="1" applyFont="1" applyFill="1" applyBorder="1" applyAlignment="1">
      <alignment horizontal="left" vertical="center" wrapText="1"/>
    </xf>
    <xf numFmtId="3" fontId="11" fillId="10" borderId="10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18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left" vertical="center" wrapText="1"/>
    </xf>
    <xf numFmtId="3" fontId="14" fillId="32" borderId="10" xfId="0" applyNumberFormat="1" applyFont="1" applyFill="1" applyBorder="1" applyAlignment="1">
      <alignment vertical="center" wrapText="1"/>
    </xf>
    <xf numFmtId="3" fontId="11" fillId="10" borderId="10" xfId="0" applyNumberFormat="1" applyFont="1" applyFill="1" applyBorder="1" applyAlignment="1">
      <alignment horizontal="center" vertical="center"/>
    </xf>
    <xf numFmtId="3" fontId="15" fillId="10" borderId="10" xfId="0" applyNumberFormat="1" applyFont="1" applyFill="1" applyBorder="1" applyAlignment="1">
      <alignment vertical="center" wrapText="1"/>
    </xf>
    <xf numFmtId="3" fontId="15" fillId="18" borderId="10" xfId="0" applyNumberFormat="1" applyFont="1" applyFill="1" applyBorder="1" applyAlignment="1">
      <alignment horizontal="center" vertical="center"/>
    </xf>
    <xf numFmtId="3" fontId="15" fillId="18" borderId="10" xfId="0" applyNumberFormat="1" applyFont="1" applyFill="1" applyBorder="1" applyAlignment="1">
      <alignment vertical="center" wrapText="1"/>
    </xf>
    <xf numFmtId="3" fontId="11" fillId="18" borderId="10" xfId="0" applyNumberFormat="1" applyFont="1" applyFill="1" applyBorder="1" applyAlignment="1">
      <alignment vertical="center"/>
    </xf>
    <xf numFmtId="3" fontId="13" fillId="32" borderId="10" xfId="0" applyNumberFormat="1" applyFont="1" applyFill="1" applyBorder="1" applyAlignment="1">
      <alignment horizontal="center" vertical="center"/>
    </xf>
    <xf numFmtId="180" fontId="14" fillId="32" borderId="10" xfId="0" applyNumberFormat="1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vertical="center" wrapText="1"/>
    </xf>
    <xf numFmtId="3" fontId="15" fillId="1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vertical="center" wrapText="1"/>
    </xf>
    <xf numFmtId="180" fontId="16" fillId="10" borderId="10" xfId="0" applyNumberFormat="1" applyFont="1" applyFill="1" applyBorder="1" applyAlignment="1">
      <alignment vertical="center"/>
    </xf>
    <xf numFmtId="3" fontId="15" fillId="35" borderId="10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vertical="center" wrapText="1"/>
    </xf>
    <xf numFmtId="3" fontId="16" fillId="35" borderId="10" xfId="0" applyNumberFormat="1" applyFont="1" applyFill="1" applyBorder="1" applyAlignment="1">
      <alignment horizontal="right"/>
    </xf>
    <xf numFmtId="3" fontId="11" fillId="35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horizontal="right"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180" fontId="15" fillId="35" borderId="10" xfId="0" applyNumberFormat="1" applyFont="1" applyFill="1" applyBorder="1" applyAlignment="1">
      <alignment horizontal="righ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vertical="center" wrapText="1"/>
    </xf>
    <xf numFmtId="180" fontId="15" fillId="34" borderId="10" xfId="0" applyNumberFormat="1" applyFont="1" applyFill="1" applyBorder="1" applyAlignment="1">
      <alignment horizontal="right" vertical="center" wrapText="1"/>
    </xf>
    <xf numFmtId="180" fontId="11" fillId="1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/>
    </xf>
    <xf numFmtId="189" fontId="15" fillId="0" borderId="1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189" fontId="14" fillId="0" borderId="10" xfId="0" applyNumberFormat="1" applyFont="1" applyFill="1" applyBorder="1" applyAlignment="1">
      <alignment horizontal="left" vertical="center" wrapText="1"/>
    </xf>
    <xf numFmtId="0" fontId="15" fillId="32" borderId="10" xfId="0" applyFont="1" applyFill="1" applyBorder="1" applyAlignment="1">
      <alignment vertical="center" wrapText="1"/>
    </xf>
    <xf numFmtId="180" fontId="15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 horizontal="right" vertical="center"/>
    </xf>
    <xf numFmtId="3" fontId="11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32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1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center"/>
    </xf>
    <xf numFmtId="3" fontId="14" fillId="0" borderId="10" xfId="0" applyNumberFormat="1" applyFont="1" applyFill="1" applyBorder="1" applyAlignment="1">
      <alignment horizontal="right" vertical="center"/>
    </xf>
    <xf numFmtId="180" fontId="15" fillId="0" borderId="10" xfId="0" applyNumberFormat="1" applyFont="1" applyFill="1" applyBorder="1" applyAlignment="1">
      <alignment horizontal="right" vertical="center"/>
    </xf>
    <xf numFmtId="180" fontId="14" fillId="0" borderId="10" xfId="0" applyNumberFormat="1" applyFont="1" applyFill="1" applyBorder="1" applyAlignment="1">
      <alignment horizontal="right" vertical="center"/>
    </xf>
    <xf numFmtId="3" fontId="12" fillId="35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89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89" fontId="14" fillId="0" borderId="1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2"/>
  <sheetViews>
    <sheetView tabSelected="1" view="pageLayout" workbookViewId="0" topLeftCell="A1">
      <selection activeCell="B31" sqref="B31"/>
    </sheetView>
  </sheetViews>
  <sheetFormatPr defaultColWidth="9.140625" defaultRowHeight="15"/>
  <cols>
    <col min="1" max="1" width="6.8515625" style="2" customWidth="1"/>
    <col min="2" max="2" width="57.00390625" style="0" customWidth="1"/>
    <col min="3" max="3" width="9.28125" style="0" customWidth="1"/>
    <col min="4" max="4" width="12.421875" style="0" customWidth="1"/>
    <col min="5" max="5" width="11.421875" style="0" customWidth="1"/>
    <col min="6" max="6" width="13.7109375" style="0" customWidth="1"/>
  </cols>
  <sheetData>
    <row r="2" spans="1:6" ht="39" customHeight="1">
      <c r="A2" s="109" t="s">
        <v>59</v>
      </c>
      <c r="B2" s="110"/>
      <c r="C2" s="110"/>
      <c r="D2" s="111"/>
      <c r="E2" s="112"/>
      <c r="F2" s="112"/>
    </row>
    <row r="3" spans="1:6" ht="15" customHeight="1">
      <c r="A3" s="5"/>
      <c r="B3" s="6"/>
      <c r="C3" s="6"/>
      <c r="F3" s="101" t="s">
        <v>56</v>
      </c>
    </row>
    <row r="4" spans="1:6" s="9" customFormat="1" ht="99" customHeight="1">
      <c r="A4" s="14" t="s">
        <v>3</v>
      </c>
      <c r="B4" s="15" t="s">
        <v>4</v>
      </c>
      <c r="C4" s="16" t="s">
        <v>35</v>
      </c>
      <c r="D4" s="16" t="s">
        <v>63</v>
      </c>
      <c r="E4" s="16" t="s">
        <v>106</v>
      </c>
      <c r="F4" s="93" t="s">
        <v>112</v>
      </c>
    </row>
    <row r="5" spans="1:6" s="9" customFormat="1" ht="25.5">
      <c r="A5" s="17"/>
      <c r="B5" s="18" t="s">
        <v>44</v>
      </c>
      <c r="C5" s="17"/>
      <c r="D5" s="12">
        <f>D6+D33</f>
        <v>90517999.64736</v>
      </c>
      <c r="E5" s="72">
        <f>E6+E33</f>
        <v>-3621000</v>
      </c>
      <c r="F5" s="72">
        <f>F6+F33</f>
        <v>86896999.64736</v>
      </c>
    </row>
    <row r="6" spans="1:6" s="10" customFormat="1" ht="29.25" customHeight="1">
      <c r="A6" s="19" t="s">
        <v>10</v>
      </c>
      <c r="B6" s="20" t="s">
        <v>29</v>
      </c>
      <c r="C6" s="19"/>
      <c r="D6" s="13">
        <f>D7+D14+D20+D24</f>
        <v>55634999.94336</v>
      </c>
      <c r="E6" s="13">
        <f>E7+E14+E20+E24</f>
        <v>-6889000</v>
      </c>
      <c r="F6" s="73">
        <f>D6+E6</f>
        <v>48745999.94336</v>
      </c>
    </row>
    <row r="7" spans="1:6" s="10" customFormat="1" ht="25.5">
      <c r="A7" s="21" t="s">
        <v>11</v>
      </c>
      <c r="B7" s="22" t="s">
        <v>30</v>
      </c>
      <c r="C7" s="21"/>
      <c r="D7" s="23">
        <f>D8+D11+D12+D13</f>
        <v>1900000</v>
      </c>
      <c r="E7" s="23">
        <f>E8+E11+E12+E13</f>
        <v>100000</v>
      </c>
      <c r="F7" s="79">
        <f>D7+E7</f>
        <v>2000000</v>
      </c>
    </row>
    <row r="8" spans="1:6" s="4" customFormat="1" ht="15">
      <c r="A8" s="80" t="s">
        <v>32</v>
      </c>
      <c r="B8" s="81" t="s">
        <v>43</v>
      </c>
      <c r="C8" s="80"/>
      <c r="D8" s="82">
        <v>800000</v>
      </c>
      <c r="E8" s="83"/>
      <c r="F8" s="83">
        <f aca="true" t="shared" si="0" ref="F8:F13">D8+E8</f>
        <v>800000</v>
      </c>
    </row>
    <row r="9" spans="1:6" ht="15">
      <c r="A9" s="25" t="s">
        <v>20</v>
      </c>
      <c r="B9" s="26" t="s">
        <v>5</v>
      </c>
      <c r="C9" s="27"/>
      <c r="D9" s="28">
        <v>300000</v>
      </c>
      <c r="E9" s="71"/>
      <c r="F9" s="74">
        <f t="shared" si="0"/>
        <v>300000</v>
      </c>
    </row>
    <row r="10" spans="1:6" ht="15">
      <c r="A10" s="30" t="s">
        <v>21</v>
      </c>
      <c r="B10" s="24" t="s">
        <v>41</v>
      </c>
      <c r="C10" s="29"/>
      <c r="D10" s="24">
        <v>500000</v>
      </c>
      <c r="E10" s="71"/>
      <c r="F10" s="74">
        <f t="shared" si="0"/>
        <v>500000</v>
      </c>
    </row>
    <row r="11" spans="1:6" ht="15">
      <c r="A11" s="84">
        <v>2</v>
      </c>
      <c r="B11" s="85" t="s">
        <v>64</v>
      </c>
      <c r="C11" s="86"/>
      <c r="D11" s="82">
        <v>500000</v>
      </c>
      <c r="E11" s="78"/>
      <c r="F11" s="83">
        <f t="shared" si="0"/>
        <v>500000</v>
      </c>
    </row>
    <row r="12" spans="1:6" ht="25.5">
      <c r="A12" s="87">
        <v>3</v>
      </c>
      <c r="B12" s="32" t="s">
        <v>22</v>
      </c>
      <c r="C12" s="26"/>
      <c r="D12" s="28">
        <v>500000</v>
      </c>
      <c r="E12" s="71"/>
      <c r="F12" s="74">
        <f t="shared" si="0"/>
        <v>500000</v>
      </c>
    </row>
    <row r="13" spans="1:6" ht="15">
      <c r="A13" s="87">
        <v>4</v>
      </c>
      <c r="B13" s="33" t="s">
        <v>51</v>
      </c>
      <c r="C13" s="33"/>
      <c r="D13" s="28">
        <v>100000</v>
      </c>
      <c r="E13" s="71">
        <v>100000</v>
      </c>
      <c r="F13" s="74">
        <f t="shared" si="0"/>
        <v>200000</v>
      </c>
    </row>
    <row r="14" spans="1:6" s="7" customFormat="1" ht="25.5">
      <c r="A14" s="34" t="s">
        <v>12</v>
      </c>
      <c r="B14" s="35" t="s">
        <v>26</v>
      </c>
      <c r="C14" s="35"/>
      <c r="D14" s="23">
        <f>D15+D19</f>
        <v>11740000</v>
      </c>
      <c r="E14" s="23">
        <f>E15+E19</f>
        <v>1000000</v>
      </c>
      <c r="F14" s="35">
        <f>D14+E14</f>
        <v>12740000</v>
      </c>
    </row>
    <row r="15" spans="1:6" s="7" customFormat="1" ht="15">
      <c r="A15" s="36">
        <v>1</v>
      </c>
      <c r="B15" s="37" t="s">
        <v>25</v>
      </c>
      <c r="C15" s="37"/>
      <c r="D15" s="38">
        <f>D16+D17+D18</f>
        <v>6740000</v>
      </c>
      <c r="E15" s="38"/>
      <c r="F15" s="38">
        <f>F16+F17+F18</f>
        <v>6740000</v>
      </c>
    </row>
    <row r="16" spans="1:6" s="1" customFormat="1" ht="15">
      <c r="A16" s="39" t="s">
        <v>20</v>
      </c>
      <c r="B16" s="33" t="s">
        <v>6</v>
      </c>
      <c r="C16" s="33"/>
      <c r="D16" s="24">
        <v>3500000</v>
      </c>
      <c r="E16" s="75"/>
      <c r="F16" s="75">
        <f>D16+E16</f>
        <v>3500000</v>
      </c>
    </row>
    <row r="17" spans="1:6" ht="15">
      <c r="A17" s="31" t="s">
        <v>21</v>
      </c>
      <c r="B17" s="33" t="s">
        <v>7</v>
      </c>
      <c r="C17" s="40"/>
      <c r="D17" s="28">
        <v>2240000</v>
      </c>
      <c r="E17" s="71"/>
      <c r="F17" s="75">
        <f>D17+E17</f>
        <v>2240000</v>
      </c>
    </row>
    <row r="18" spans="1:6" ht="25.5">
      <c r="A18" s="31" t="s">
        <v>23</v>
      </c>
      <c r="B18" s="41" t="s">
        <v>52</v>
      </c>
      <c r="C18" s="33"/>
      <c r="D18" s="28">
        <v>1000000</v>
      </c>
      <c r="E18" s="71"/>
      <c r="F18" s="75">
        <f>D18+E18</f>
        <v>1000000</v>
      </c>
    </row>
    <row r="19" spans="1:6" s="8" customFormat="1" ht="15">
      <c r="A19" s="36" t="s">
        <v>24</v>
      </c>
      <c r="B19" s="37" t="s">
        <v>8</v>
      </c>
      <c r="C19" s="37"/>
      <c r="D19" s="37">
        <f>3400000+1600000</f>
        <v>5000000</v>
      </c>
      <c r="E19" s="37">
        <v>1000000</v>
      </c>
      <c r="F19" s="37">
        <f>D19+E19</f>
        <v>6000000</v>
      </c>
    </row>
    <row r="20" spans="1:6" s="8" customFormat="1" ht="25.5">
      <c r="A20" s="42" t="s">
        <v>13</v>
      </c>
      <c r="B20" s="35" t="s">
        <v>28</v>
      </c>
      <c r="C20" s="35"/>
      <c r="D20" s="23">
        <f>D21+D22+D23</f>
        <v>31068000</v>
      </c>
      <c r="E20" s="23">
        <f>E21+E22+E23</f>
        <v>-5289000</v>
      </c>
      <c r="F20" s="23">
        <f>F21+F22+F23</f>
        <v>25779000</v>
      </c>
    </row>
    <row r="21" spans="1:6" ht="15">
      <c r="A21" s="31">
        <v>1</v>
      </c>
      <c r="B21" s="33" t="s">
        <v>36</v>
      </c>
      <c r="C21" s="43"/>
      <c r="D21" s="28">
        <v>28109000</v>
      </c>
      <c r="E21" s="71">
        <f>-6872000+1583000</f>
        <v>-5289000</v>
      </c>
      <c r="F21" s="71">
        <f>D21+E21</f>
        <v>22820000</v>
      </c>
    </row>
    <row r="22" spans="1:6" ht="25.5">
      <c r="A22" s="31">
        <v>2</v>
      </c>
      <c r="B22" s="33" t="s">
        <v>57</v>
      </c>
      <c r="C22" s="33"/>
      <c r="D22" s="28">
        <v>1000000</v>
      </c>
      <c r="E22" s="71"/>
      <c r="F22" s="71">
        <f>D22+E22</f>
        <v>1000000</v>
      </c>
    </row>
    <row r="23" spans="1:6" ht="15">
      <c r="A23" s="31" t="s">
        <v>27</v>
      </c>
      <c r="B23" s="33" t="s">
        <v>65</v>
      </c>
      <c r="C23" s="43"/>
      <c r="D23" s="28">
        <v>1959000</v>
      </c>
      <c r="E23" s="71"/>
      <c r="F23" s="71">
        <f>D23+E23</f>
        <v>1959000</v>
      </c>
    </row>
    <row r="24" spans="1:6" s="8" customFormat="1" ht="15">
      <c r="A24" s="42" t="s">
        <v>14</v>
      </c>
      <c r="B24" s="35" t="s">
        <v>53</v>
      </c>
      <c r="C24" s="44">
        <f>C25+C28</f>
        <v>4.474</v>
      </c>
      <c r="D24" s="23">
        <f>D25+D28</f>
        <v>10926999.94336</v>
      </c>
      <c r="E24" s="23">
        <f>E25+E28</f>
        <v>-2700000</v>
      </c>
      <c r="F24" s="23">
        <f>F25+F28</f>
        <v>8226999.94336</v>
      </c>
    </row>
    <row r="25" spans="1:6" s="7" customFormat="1" ht="15">
      <c r="A25" s="45" t="s">
        <v>32</v>
      </c>
      <c r="B25" s="46" t="s">
        <v>37</v>
      </c>
      <c r="C25" s="47"/>
      <c r="D25" s="48">
        <f>D26+D27</f>
        <v>1933000</v>
      </c>
      <c r="E25" s="48">
        <f>E26+E27</f>
        <v>0</v>
      </c>
      <c r="F25" s="48">
        <f>F26+F27</f>
        <v>1933000</v>
      </c>
    </row>
    <row r="26" spans="1:6" ht="38.25">
      <c r="A26" s="31" t="s">
        <v>20</v>
      </c>
      <c r="B26" s="41" t="s">
        <v>31</v>
      </c>
      <c r="C26" s="49"/>
      <c r="D26" s="28">
        <v>700000</v>
      </c>
      <c r="E26" s="71"/>
      <c r="F26" s="71">
        <f>D26+E26</f>
        <v>700000</v>
      </c>
    </row>
    <row r="27" spans="1:6" ht="15">
      <c r="A27" s="31" t="s">
        <v>21</v>
      </c>
      <c r="B27" s="41" t="s">
        <v>66</v>
      </c>
      <c r="C27" s="49"/>
      <c r="D27" s="28">
        <v>1233000</v>
      </c>
      <c r="E27" s="71"/>
      <c r="F27" s="71">
        <f>D27+E27</f>
        <v>1233000</v>
      </c>
    </row>
    <row r="28" spans="1:6" s="7" customFormat="1" ht="15">
      <c r="A28" s="50" t="s">
        <v>16</v>
      </c>
      <c r="B28" s="46" t="s">
        <v>9</v>
      </c>
      <c r="C28" s="51">
        <f>C29+C30+C31+C32</f>
        <v>4.474</v>
      </c>
      <c r="D28" s="48">
        <f>D29+D30+D31+D32</f>
        <v>8993999.94336</v>
      </c>
      <c r="E28" s="48">
        <f>E29+E30+E31+E32</f>
        <v>-2700000</v>
      </c>
      <c r="F28" s="48">
        <f>F29+F30+F31+F32</f>
        <v>6293999.94336</v>
      </c>
    </row>
    <row r="29" spans="1:6" ht="25.5">
      <c r="A29" s="52" t="s">
        <v>34</v>
      </c>
      <c r="B29" s="41" t="s">
        <v>2</v>
      </c>
      <c r="C29" s="53"/>
      <c r="D29" s="24">
        <v>5000</v>
      </c>
      <c r="E29" s="71"/>
      <c r="F29" s="71">
        <f>D29+E29</f>
        <v>5000</v>
      </c>
    </row>
    <row r="30" spans="1:6" s="3" customFormat="1" ht="25.5">
      <c r="A30" s="30" t="s">
        <v>19</v>
      </c>
      <c r="B30" s="41" t="s">
        <v>58</v>
      </c>
      <c r="C30" s="53"/>
      <c r="D30" s="24">
        <v>250000</v>
      </c>
      <c r="E30" s="74"/>
      <c r="F30" s="71">
        <f>D30+E30</f>
        <v>250000</v>
      </c>
    </row>
    <row r="31" spans="1:6" ht="25.5">
      <c r="A31" s="52" t="s">
        <v>40</v>
      </c>
      <c r="B31" s="41" t="s">
        <v>72</v>
      </c>
      <c r="C31" s="54">
        <v>2.57</v>
      </c>
      <c r="D31" s="24">
        <v>4874000</v>
      </c>
      <c r="E31" s="71">
        <v>-1500000</v>
      </c>
      <c r="F31" s="71">
        <f>D31+E31</f>
        <v>3374000</v>
      </c>
    </row>
    <row r="32" spans="1:6" ht="25.5">
      <c r="A32" s="52" t="s">
        <v>49</v>
      </c>
      <c r="B32" s="41" t="s">
        <v>73</v>
      </c>
      <c r="C32" s="54">
        <v>1.904</v>
      </c>
      <c r="D32" s="24">
        <v>3864999.94336</v>
      </c>
      <c r="E32" s="71">
        <v>-1200000</v>
      </c>
      <c r="F32" s="71">
        <f>D32+E32</f>
        <v>2664999.94336</v>
      </c>
    </row>
    <row r="33" spans="1:6" s="7" customFormat="1" ht="25.5">
      <c r="A33" s="55" t="s">
        <v>17</v>
      </c>
      <c r="B33" s="56" t="s">
        <v>62</v>
      </c>
      <c r="C33" s="57">
        <f>C34</f>
        <v>16.405</v>
      </c>
      <c r="D33" s="13">
        <f>D34</f>
        <v>34882999.703999996</v>
      </c>
      <c r="E33" s="73">
        <f>E34</f>
        <v>3268000</v>
      </c>
      <c r="F33" s="73">
        <f>F34</f>
        <v>38150999.703999996</v>
      </c>
    </row>
    <row r="34" spans="1:6" s="7" customFormat="1" ht="25.5">
      <c r="A34" s="34" t="s">
        <v>15</v>
      </c>
      <c r="B34" s="35" t="s">
        <v>111</v>
      </c>
      <c r="C34" s="58">
        <f>C35+C48</f>
        <v>16.405</v>
      </c>
      <c r="D34" s="23">
        <f>D35+D48+D55+D61+D65</f>
        <v>34882999.703999996</v>
      </c>
      <c r="E34" s="23">
        <f>E35+E48+E55+E61+E65</f>
        <v>3268000</v>
      </c>
      <c r="F34" s="23">
        <f>F35+F48+F55+F61+F65</f>
        <v>38150999.703999996</v>
      </c>
    </row>
    <row r="35" spans="1:6" s="7" customFormat="1" ht="89.25">
      <c r="A35" s="59">
        <v>1</v>
      </c>
      <c r="B35" s="60" t="s">
        <v>94</v>
      </c>
      <c r="C35" s="61"/>
      <c r="D35" s="62">
        <f>SUM(D36:D47)</f>
        <v>2460000</v>
      </c>
      <c r="E35" s="62">
        <f>SUM(E36:E47)</f>
        <v>-590000</v>
      </c>
      <c r="F35" s="76">
        <f>SUM(F36:F47)</f>
        <v>1870000</v>
      </c>
    </row>
    <row r="36" spans="1:6" s="11" customFormat="1" ht="30.75" customHeight="1">
      <c r="A36" s="30" t="s">
        <v>20</v>
      </c>
      <c r="B36" s="63" t="s">
        <v>90</v>
      </c>
      <c r="C36" s="41"/>
      <c r="D36" s="24">
        <v>1217000</v>
      </c>
      <c r="E36" s="90"/>
      <c r="F36" s="74">
        <f aca="true" t="shared" si="1" ref="F36:F41">D36+E36</f>
        <v>1217000</v>
      </c>
    </row>
    <row r="37" spans="1:6" s="11" customFormat="1" ht="41.25" customHeight="1">
      <c r="A37" s="30" t="s">
        <v>21</v>
      </c>
      <c r="B37" s="63" t="s">
        <v>91</v>
      </c>
      <c r="C37" s="41"/>
      <c r="D37" s="24">
        <v>130000</v>
      </c>
      <c r="E37" s="74"/>
      <c r="F37" s="74">
        <f t="shared" si="1"/>
        <v>130000</v>
      </c>
    </row>
    <row r="38" spans="1:6" s="11" customFormat="1" ht="33" customHeight="1">
      <c r="A38" s="30" t="s">
        <v>23</v>
      </c>
      <c r="B38" s="63" t="s">
        <v>100</v>
      </c>
      <c r="C38" s="41"/>
      <c r="D38" s="24">
        <v>74000</v>
      </c>
      <c r="E38" s="74"/>
      <c r="F38" s="74">
        <f t="shared" si="1"/>
        <v>74000</v>
      </c>
    </row>
    <row r="39" spans="1:6" s="11" customFormat="1" ht="40.5" customHeight="1">
      <c r="A39" s="30" t="s">
        <v>33</v>
      </c>
      <c r="B39" s="63" t="s">
        <v>95</v>
      </c>
      <c r="C39" s="41"/>
      <c r="D39" s="24">
        <v>13000</v>
      </c>
      <c r="E39" s="74"/>
      <c r="F39" s="74">
        <f t="shared" si="1"/>
        <v>13000</v>
      </c>
    </row>
    <row r="40" spans="1:6" s="11" customFormat="1" ht="44.25" customHeight="1">
      <c r="A40" s="30" t="s">
        <v>74</v>
      </c>
      <c r="B40" s="63" t="s">
        <v>92</v>
      </c>
      <c r="C40" s="41"/>
      <c r="D40" s="24">
        <v>4000</v>
      </c>
      <c r="E40" s="74"/>
      <c r="F40" s="74">
        <f t="shared" si="1"/>
        <v>4000</v>
      </c>
    </row>
    <row r="41" spans="1:6" s="11" customFormat="1" ht="38.25">
      <c r="A41" s="30" t="s">
        <v>42</v>
      </c>
      <c r="B41" s="63" t="s">
        <v>93</v>
      </c>
      <c r="C41" s="41"/>
      <c r="D41" s="24">
        <v>680000</v>
      </c>
      <c r="E41" s="90">
        <v>-590000</v>
      </c>
      <c r="F41" s="74">
        <f t="shared" si="1"/>
        <v>90000</v>
      </c>
    </row>
    <row r="42" spans="1:6" s="11" customFormat="1" ht="38.25">
      <c r="A42" s="30" t="s">
        <v>75</v>
      </c>
      <c r="B42" s="63" t="s">
        <v>102</v>
      </c>
      <c r="C42" s="41"/>
      <c r="D42" s="24">
        <v>50000</v>
      </c>
      <c r="E42" s="74"/>
      <c r="F42" s="74">
        <f aca="true" t="shared" si="2" ref="F42:F47">D42+E42</f>
        <v>50000</v>
      </c>
    </row>
    <row r="43" spans="1:6" s="11" customFormat="1" ht="40.5" customHeight="1">
      <c r="A43" s="30" t="s">
        <v>76</v>
      </c>
      <c r="B43" s="63" t="s">
        <v>103</v>
      </c>
      <c r="C43" s="41"/>
      <c r="D43" s="24">
        <v>50000</v>
      </c>
      <c r="E43" s="74"/>
      <c r="F43" s="74">
        <f t="shared" si="2"/>
        <v>50000</v>
      </c>
    </row>
    <row r="44" spans="1:6" s="11" customFormat="1" ht="30" customHeight="1">
      <c r="A44" s="30" t="s">
        <v>77</v>
      </c>
      <c r="B44" s="63" t="s">
        <v>96</v>
      </c>
      <c r="C44" s="41"/>
      <c r="D44" s="24">
        <v>64000</v>
      </c>
      <c r="E44" s="74"/>
      <c r="F44" s="74">
        <f t="shared" si="2"/>
        <v>64000</v>
      </c>
    </row>
    <row r="45" spans="1:6" s="11" customFormat="1" ht="26.25" customHeight="1">
      <c r="A45" s="30" t="s">
        <v>78</v>
      </c>
      <c r="B45" s="63" t="s">
        <v>97</v>
      </c>
      <c r="C45" s="41"/>
      <c r="D45" s="24">
        <v>37000</v>
      </c>
      <c r="E45" s="74"/>
      <c r="F45" s="74">
        <f t="shared" si="2"/>
        <v>37000</v>
      </c>
    </row>
    <row r="46" spans="1:6" s="11" customFormat="1" ht="25.5">
      <c r="A46" s="30" t="s">
        <v>79</v>
      </c>
      <c r="B46" s="63" t="s">
        <v>98</v>
      </c>
      <c r="C46" s="41"/>
      <c r="D46" s="24">
        <v>55000</v>
      </c>
      <c r="E46" s="74"/>
      <c r="F46" s="74">
        <f t="shared" si="2"/>
        <v>55000</v>
      </c>
    </row>
    <row r="47" spans="1:6" s="11" customFormat="1" ht="25.5">
      <c r="A47" s="30" t="s">
        <v>80</v>
      </c>
      <c r="B47" s="63" t="s">
        <v>99</v>
      </c>
      <c r="C47" s="41"/>
      <c r="D47" s="24">
        <v>86000</v>
      </c>
      <c r="E47" s="74"/>
      <c r="F47" s="74">
        <f t="shared" si="2"/>
        <v>86000</v>
      </c>
    </row>
    <row r="48" spans="1:6" s="8" customFormat="1" ht="15">
      <c r="A48" s="59">
        <v>2</v>
      </c>
      <c r="B48" s="64" t="s">
        <v>81</v>
      </c>
      <c r="C48" s="65">
        <f>C49+C50+C51+C52+C53+C54</f>
        <v>16.405</v>
      </c>
      <c r="D48" s="66">
        <f>D49+D50+D51+D52+D53+D54</f>
        <v>21020999.704</v>
      </c>
      <c r="E48" s="77">
        <f>E49+E50+E51+E52+E53+E54</f>
        <v>6070000</v>
      </c>
      <c r="F48" s="77">
        <f>F49+F50+F51+F52+F53+F54</f>
        <v>27090999.704</v>
      </c>
    </row>
    <row r="49" spans="1:6" ht="38.25">
      <c r="A49" s="30" t="s">
        <v>18</v>
      </c>
      <c r="B49" s="41" t="s">
        <v>60</v>
      </c>
      <c r="C49" s="54">
        <v>4.095</v>
      </c>
      <c r="D49" s="24">
        <v>2439000</v>
      </c>
      <c r="E49" s="71"/>
      <c r="F49" s="71">
        <f aca="true" t="shared" si="3" ref="F49:F54">D49+E49</f>
        <v>2439000</v>
      </c>
    </row>
    <row r="50" spans="1:6" s="3" customFormat="1" ht="51">
      <c r="A50" s="30" t="s">
        <v>19</v>
      </c>
      <c r="B50" s="41" t="s">
        <v>104</v>
      </c>
      <c r="C50" s="54">
        <v>1.5</v>
      </c>
      <c r="D50" s="24">
        <v>2000000</v>
      </c>
      <c r="E50" s="74">
        <v>-430000</v>
      </c>
      <c r="F50" s="71">
        <f t="shared" si="3"/>
        <v>1570000</v>
      </c>
    </row>
    <row r="51" spans="1:6" ht="25.5">
      <c r="A51" s="30" t="s">
        <v>40</v>
      </c>
      <c r="B51" s="41" t="s">
        <v>61</v>
      </c>
      <c r="C51" s="53">
        <v>3</v>
      </c>
      <c r="D51" s="28">
        <v>5681999.704</v>
      </c>
      <c r="E51" s="71">
        <v>-2000000</v>
      </c>
      <c r="F51" s="71">
        <f t="shared" si="3"/>
        <v>3681999.704</v>
      </c>
    </row>
    <row r="52" spans="1:6" ht="63.75">
      <c r="A52" s="30" t="s">
        <v>49</v>
      </c>
      <c r="B52" s="41" t="s">
        <v>105</v>
      </c>
      <c r="C52" s="92">
        <v>3.28</v>
      </c>
      <c r="D52" s="24">
        <v>5500000</v>
      </c>
      <c r="E52" s="71"/>
      <c r="F52" s="71">
        <f t="shared" si="3"/>
        <v>5500000</v>
      </c>
    </row>
    <row r="53" spans="1:6" s="3" customFormat="1" ht="38.25">
      <c r="A53" s="30" t="s">
        <v>50</v>
      </c>
      <c r="B53" s="41" t="s">
        <v>67</v>
      </c>
      <c r="C53" s="92">
        <v>3.2</v>
      </c>
      <c r="D53" s="24">
        <v>3600000</v>
      </c>
      <c r="E53" s="74">
        <f>F53-D53</f>
        <v>7800000</v>
      </c>
      <c r="F53" s="71">
        <v>11400000</v>
      </c>
    </row>
    <row r="54" spans="1:6" s="3" customFormat="1" ht="51">
      <c r="A54" s="30" t="s">
        <v>0</v>
      </c>
      <c r="B54" s="41" t="s">
        <v>68</v>
      </c>
      <c r="C54" s="53">
        <v>1.33</v>
      </c>
      <c r="D54" s="24">
        <v>1800000</v>
      </c>
      <c r="E54" s="74">
        <v>700000</v>
      </c>
      <c r="F54" s="71">
        <f t="shared" si="3"/>
        <v>2500000</v>
      </c>
    </row>
    <row r="55" spans="1:6" s="8" customFormat="1" ht="25.5">
      <c r="A55" s="59" t="s">
        <v>27</v>
      </c>
      <c r="B55" s="64" t="s">
        <v>82</v>
      </c>
      <c r="C55" s="65" t="s">
        <v>48</v>
      </c>
      <c r="D55" s="66">
        <f>D56+D57+D58+D59+D60</f>
        <v>8600000</v>
      </c>
      <c r="E55" s="77">
        <f>E56+E57+E58+E59+E60</f>
        <v>-1710000</v>
      </c>
      <c r="F55" s="77">
        <f>F56+F57+F58+F59+F60</f>
        <v>6890000</v>
      </c>
    </row>
    <row r="56" spans="1:6" ht="51">
      <c r="A56" s="30" t="s">
        <v>39</v>
      </c>
      <c r="B56" s="41" t="s">
        <v>1</v>
      </c>
      <c r="C56" s="53" t="s">
        <v>38</v>
      </c>
      <c r="D56" s="24">
        <v>3900000</v>
      </c>
      <c r="E56" s="71">
        <v>-900000</v>
      </c>
      <c r="F56" s="71">
        <f>D56+E56</f>
        <v>3000000</v>
      </c>
    </row>
    <row r="57" spans="1:6" ht="39">
      <c r="A57" s="30" t="s">
        <v>45</v>
      </c>
      <c r="B57" s="67" t="s">
        <v>69</v>
      </c>
      <c r="C57" s="53" t="s">
        <v>38</v>
      </c>
      <c r="D57" s="28">
        <v>1500000</v>
      </c>
      <c r="E57" s="71">
        <v>-250000</v>
      </c>
      <c r="F57" s="71">
        <f>D57+E57</f>
        <v>1250000</v>
      </c>
    </row>
    <row r="58" spans="1:6" ht="26.25">
      <c r="A58" s="30" t="s">
        <v>54</v>
      </c>
      <c r="B58" s="67" t="s">
        <v>70</v>
      </c>
      <c r="C58" s="53" t="s">
        <v>38</v>
      </c>
      <c r="D58" s="28">
        <v>1500000</v>
      </c>
      <c r="E58" s="71">
        <v>-500000</v>
      </c>
      <c r="F58" s="71">
        <f aca="true" t="shared" si="4" ref="F58:F66">D58+E58</f>
        <v>1000000</v>
      </c>
    </row>
    <row r="59" spans="1:6" ht="26.25">
      <c r="A59" s="30" t="s">
        <v>46</v>
      </c>
      <c r="B59" s="67" t="s">
        <v>101</v>
      </c>
      <c r="C59" s="53" t="s">
        <v>38</v>
      </c>
      <c r="D59" s="28">
        <v>1200000</v>
      </c>
      <c r="E59" s="71"/>
      <c r="F59" s="71">
        <f t="shared" si="4"/>
        <v>1200000</v>
      </c>
    </row>
    <row r="60" spans="1:6" ht="26.25">
      <c r="A60" s="30" t="s">
        <v>47</v>
      </c>
      <c r="B60" s="67" t="s">
        <v>71</v>
      </c>
      <c r="C60" s="53" t="s">
        <v>38</v>
      </c>
      <c r="D60" s="28">
        <v>500000</v>
      </c>
      <c r="E60" s="94">
        <v>-60000</v>
      </c>
      <c r="F60" s="71">
        <f t="shared" si="4"/>
        <v>440000</v>
      </c>
    </row>
    <row r="61" spans="1:6" s="8" customFormat="1" ht="38.25">
      <c r="A61" s="68" t="s">
        <v>55</v>
      </c>
      <c r="B61" s="61" t="s">
        <v>88</v>
      </c>
      <c r="C61" s="69"/>
      <c r="D61" s="70">
        <f>SUM(D62:D64)</f>
        <v>2802000</v>
      </c>
      <c r="E61" s="78">
        <f>SUM(E62:E64)</f>
        <v>-2802000</v>
      </c>
      <c r="F61" s="78">
        <f t="shared" si="4"/>
        <v>0</v>
      </c>
    </row>
    <row r="62" spans="1:6" ht="39">
      <c r="A62" s="30" t="s">
        <v>83</v>
      </c>
      <c r="B62" s="67" t="s">
        <v>86</v>
      </c>
      <c r="C62" s="53"/>
      <c r="D62" s="28">
        <v>1500000</v>
      </c>
      <c r="E62" s="71">
        <v>-1500000</v>
      </c>
      <c r="F62" s="71">
        <f t="shared" si="4"/>
        <v>0</v>
      </c>
    </row>
    <row r="63" spans="1:6" ht="39">
      <c r="A63" s="30" t="s">
        <v>84</v>
      </c>
      <c r="B63" s="67" t="s">
        <v>89</v>
      </c>
      <c r="C63" s="53"/>
      <c r="D63" s="28">
        <v>700000</v>
      </c>
      <c r="E63" s="71">
        <v>-700000</v>
      </c>
      <c r="F63" s="71">
        <f t="shared" si="4"/>
        <v>0</v>
      </c>
    </row>
    <row r="64" spans="1:6" ht="26.25">
      <c r="A64" s="104" t="s">
        <v>85</v>
      </c>
      <c r="B64" s="105" t="s">
        <v>87</v>
      </c>
      <c r="C64" s="92"/>
      <c r="D64" s="106">
        <v>602000</v>
      </c>
      <c r="E64" s="71">
        <v>-602000</v>
      </c>
      <c r="F64" s="71">
        <f t="shared" si="4"/>
        <v>0</v>
      </c>
    </row>
    <row r="65" spans="1:6" ht="15">
      <c r="A65" s="102" t="s">
        <v>107</v>
      </c>
      <c r="B65" s="88" t="s">
        <v>108</v>
      </c>
      <c r="C65" s="91"/>
      <c r="D65" s="70"/>
      <c r="E65" s="70">
        <f>E66</f>
        <v>2300000</v>
      </c>
      <c r="F65" s="70">
        <f>F66</f>
        <v>2300000</v>
      </c>
    </row>
    <row r="66" spans="1:6" ht="38.25">
      <c r="A66" s="103" t="s">
        <v>109</v>
      </c>
      <c r="B66" s="100" t="s">
        <v>110</v>
      </c>
      <c r="C66" s="81"/>
      <c r="D66" s="107"/>
      <c r="E66" s="108">
        <v>2300000</v>
      </c>
      <c r="F66" s="108">
        <f t="shared" si="4"/>
        <v>2300000</v>
      </c>
    </row>
    <row r="67" spans="1:6" ht="15">
      <c r="A67" s="89"/>
      <c r="B67" s="98"/>
      <c r="C67" s="95"/>
      <c r="D67" s="96"/>
      <c r="E67" s="97"/>
      <c r="F67" s="97"/>
    </row>
    <row r="68" spans="1:6" ht="15">
      <c r="A68" s="89"/>
      <c r="B68" s="98"/>
      <c r="C68" s="95"/>
      <c r="D68" s="96"/>
      <c r="E68" s="97"/>
      <c r="F68" s="97"/>
    </row>
    <row r="69" spans="1:6" ht="15">
      <c r="A69" s="89"/>
      <c r="B69" s="98"/>
      <c r="C69" s="95"/>
      <c r="D69" s="96"/>
      <c r="E69" s="97"/>
      <c r="F69" s="97"/>
    </row>
    <row r="70" spans="1:6" ht="15">
      <c r="A70" s="89"/>
      <c r="B70" s="98"/>
      <c r="C70" s="95"/>
      <c r="D70" s="96"/>
      <c r="E70" s="97"/>
      <c r="F70" s="97"/>
    </row>
    <row r="71" spans="2:3" ht="15">
      <c r="B71" s="99"/>
      <c r="C71" s="99"/>
    </row>
    <row r="72" spans="2:3" ht="15">
      <c r="B72" s="99"/>
      <c r="C72" s="99"/>
    </row>
  </sheetData>
  <sheetProtection/>
  <autoFilter ref="A4:F66"/>
  <mergeCells count="1">
    <mergeCell ref="A2:F2"/>
  </mergeCells>
  <printOptions horizontalCentered="1"/>
  <pageMargins left="0.8267716535433072" right="0" top="0.7874015748031497" bottom="0.65" header="0" footer="0"/>
  <pageSetup horizontalDpi="300" verticalDpi="300" orientation="portrait" paperSize="9" scale="80" r:id="rId1"/>
  <headerFooter alignWithMargins="0">
    <oddHeader xml:space="preserve">&amp;LROMÂNIA
JUDEŢUL MUREŞ
CONSILIUL JUDEŢEAN MUREŞ&amp;RAnexa nr. 9/b la HCJM  nr.85/ 2015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2015-07-08T08:04:40Z</cp:lastPrinted>
  <dcterms:created xsi:type="dcterms:W3CDTF">2006-11-28T13:39:51Z</dcterms:created>
  <dcterms:modified xsi:type="dcterms:W3CDTF">2015-07-17T11:08:05Z</dcterms:modified>
  <cp:category/>
  <cp:version/>
  <cp:contentType/>
  <cp:contentStatus/>
</cp:coreProperties>
</file>