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inv final (2)" sheetId="1" r:id="rId1"/>
  </sheets>
  <definedNames>
    <definedName name="_xlnm._FilterDatabase" localSheetId="0" hidden="1">'anexa inv final (2)'!$A$4:$IN$221</definedName>
    <definedName name="_xlnm.Print_Titles" localSheetId="0">'anexa inv final (2)'!$2:$4</definedName>
  </definedNames>
  <calcPr fullCalcOnLoad="1"/>
</workbook>
</file>

<file path=xl/sharedStrings.xml><?xml version="1.0" encoding="utf-8"?>
<sst xmlns="http://schemas.openxmlformats.org/spreadsheetml/2006/main" count="434" uniqueCount="259">
  <si>
    <t xml:space="preserve"> -lei-</t>
  </si>
  <si>
    <t>Nr. crt.</t>
  </si>
  <si>
    <t>Denumirea obiectivului de investiţie</t>
  </si>
  <si>
    <t xml:space="preserve">Categoria de investiţie </t>
  </si>
  <si>
    <t>Program 2016</t>
  </si>
  <si>
    <t>Influenţe</t>
  </si>
  <si>
    <t>Valori rectificate</t>
  </si>
  <si>
    <t>din care:</t>
  </si>
  <si>
    <t>Buget local</t>
  </si>
  <si>
    <t>Venituri proprii/ credit/ fd dezvoltare</t>
  </si>
  <si>
    <t>5=3+4</t>
  </si>
  <si>
    <t>TOTAL CHELTUIELI DE INVESTIŢII 2016</t>
  </si>
  <si>
    <t>CONSILIUL JUDEŢEAN MUREŞ total, din care</t>
  </si>
  <si>
    <t>Total cap.51, din care: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</si>
  <si>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</si>
  <si>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</si>
  <si>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</si>
  <si>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</si>
  <si>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</si>
  <si>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</si>
  <si>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</si>
  <si>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</si>
  <si>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</si>
  <si>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</si>
  <si>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</si>
  <si>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</si>
  <si>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</si>
  <si>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</si>
  <si>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</si>
  <si>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Completarea paragrafului 8.2"Patrimoniul construit" din documentaţia "Reactualizare plan de amenajare a teritoriului Judeţean, Judeţul Mureş</t>
  </si>
  <si>
    <t>Măsuri de documentare, restaurare şi conservare pentru fortificaţiile Cetatea Sighişoara şi Cetatea ţărănească Saschiz</t>
  </si>
  <si>
    <t>Hărţi de risc natural</t>
  </si>
  <si>
    <t>Cofinanţare proiecte</t>
  </si>
  <si>
    <t>Server</t>
  </si>
  <si>
    <t>Calculatoare cu licente</t>
  </si>
  <si>
    <t>Multifuncţional</t>
  </si>
  <si>
    <t>Total cap.54, din care:</t>
  </si>
  <si>
    <t>SF privind construirea de posturi salvamont, refugii montane, amenajare şi marcare trasee montane</t>
  </si>
  <si>
    <t>54.C</t>
  </si>
  <si>
    <t>Total cap.66, din care:</t>
  </si>
  <si>
    <t>PT ”Amenajarea unui centru de sănătate in localitatea Archita</t>
  </si>
  <si>
    <t>66.C</t>
  </si>
  <si>
    <t>Total cap.67, din care:</t>
  </si>
  <si>
    <t>SF clădire Apollo</t>
  </si>
  <si>
    <t>67.C</t>
  </si>
  <si>
    <t>PT clădire Apollo</t>
  </si>
  <si>
    <t>Taxe, avize, acorduri pt. lucrarile de investiţii clădire Apollo</t>
  </si>
  <si>
    <t>SF Reabilitarea Muzeului de Ştiinţele Naturii(inclusiv avize şi asistenţă tehnică)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</si>
  <si>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</si>
  <si>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</si>
  <si>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</si>
  <si>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</si>
  <si>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</si>
  <si>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</si>
  <si>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</si>
  <si>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Celulă de linie tip ES-01-L-24-2630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</si>
  <si>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</si>
  <si>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</si>
  <si>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</si>
  <si>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</si>
  <si>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</si>
  <si>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</si>
  <si>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</si>
  <si>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</si>
  <si>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</si>
  <si>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</si>
  <si>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</si>
  <si>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</si>
  <si>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</si>
  <si>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</si>
  <si>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</si>
  <si>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Drujbă</t>
  </si>
  <si>
    <t>7.4</t>
  </si>
  <si>
    <t>Generator curent portabil</t>
  </si>
  <si>
    <t>7.5</t>
  </si>
  <si>
    <t>Motopompă</t>
  </si>
  <si>
    <t>7.6</t>
  </si>
  <si>
    <t>Suflantă aer</t>
  </si>
  <si>
    <t>7.7</t>
  </si>
  <si>
    <t>Perie rotativă</t>
  </si>
  <si>
    <t>7.8</t>
  </si>
  <si>
    <t>Drujbă telescopică</t>
  </si>
  <si>
    <t>7.9</t>
  </si>
  <si>
    <t>Ferăstrău cu lanţ-drujbă</t>
  </si>
  <si>
    <t>7.10</t>
  </si>
  <si>
    <t>Dispozitiv de strângere cu bandă</t>
  </si>
  <si>
    <t>7.11</t>
  </si>
  <si>
    <t>Echipament pentru cosit 2 buc</t>
  </si>
  <si>
    <t>8</t>
  </si>
  <si>
    <t>Investiţii conform program de drumuri</t>
  </si>
  <si>
    <t>SPJ SALVAMONT total, din care:</t>
  </si>
  <si>
    <t>Dronă pentru căutare victime</t>
  </si>
  <si>
    <t>CENTRUL ŞCOLAR PENTRU EDUCAŢIE INCLUZIVĂ NR.2, din care:</t>
  </si>
  <si>
    <t>Program antivirus (10 buc)</t>
  </si>
  <si>
    <t>65.C</t>
  </si>
  <si>
    <t>Calculatoare (2 buc)</t>
  </si>
  <si>
    <t>Imprimantă color (1 buc)</t>
  </si>
  <si>
    <t>CENTRUL ŞCOLAR DE EDUCAŢIE INCLUZIVĂ NR.3 S.A.M. REGHIN, din care:</t>
  </si>
  <si>
    <t>Sistem PC-3 buc</t>
  </si>
  <si>
    <t xml:space="preserve">Completare DALI  pentru investiţia "Reabilitare clădire Şcoală veche în vederea înfiinţării unui internat" </t>
  </si>
  <si>
    <t>CENTRUL JUDEȚEAN DE RESURSE ȘI ASISTENȚĂ EDUCAȚIONALĂ TîRGU MUREŞ, din care:</t>
  </si>
  <si>
    <t>Multifuncţională</t>
  </si>
  <si>
    <t>UNITĂŢI SANITARE, din care:</t>
  </si>
  <si>
    <t>SPITALUL CLINIC JUDEŢEAN MUREŞ total, din care:</t>
  </si>
  <si>
    <t xml:space="preserve">Aparat de anestezie </t>
  </si>
  <si>
    <t>Aspirator chirurgical 2 buc</t>
  </si>
  <si>
    <t xml:space="preserve">Developeză automată 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</si>
  <si>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</si>
  <si>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</si>
  <si>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</si>
  <si>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</si>
  <si>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</si>
  <si>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>Lampă fototerapie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</si>
  <si>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</si>
  <si>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</si>
  <si>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</si>
  <si>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</si>
  <si>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</si>
  <si>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Microscop specular 2 buc.</t>
  </si>
  <si>
    <t>Monitor funcţii vitale 10 buc.</t>
  </si>
  <si>
    <t>Sondă liniară vasculară pentru ecograf Aloka</t>
  </si>
  <si>
    <t>Tonometru non contact</t>
  </si>
  <si>
    <t xml:space="preserve">Trusă chiuretaj uterin biopsic şi hemostatic 3 buc. </t>
  </si>
  <si>
    <t>Truse întrerupere de sarcină 3 buc.</t>
  </si>
  <si>
    <t>Sterilizator cu aer cald 4 buc.</t>
  </si>
  <si>
    <t>Ecocardiograf  înaltă performanţă</t>
  </si>
  <si>
    <t>Incubator 111 litri - 2 buc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</si>
  <si>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</si>
  <si>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</si>
  <si>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</si>
  <si>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</si>
  <si>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</si>
  <si>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</si>
  <si>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</si>
  <si>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Termostat de laborator</t>
  </si>
  <si>
    <t>Microscop de rutina 2 buc</t>
  </si>
  <si>
    <t>Citocentrifuga 2  buc</t>
  </si>
  <si>
    <t>Microtom semi-automat rotativ 2 buc</t>
  </si>
  <si>
    <t>Licenta antivirus pentru server 3 buc.</t>
  </si>
  <si>
    <t>Modificare pagină web spital</t>
  </si>
  <si>
    <t>Licenţă program informatic integrat spital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</si>
  <si>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</si>
  <si>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</si>
  <si>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</si>
  <si>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</si>
  <si>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</si>
  <si>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</si>
  <si>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</si>
  <si>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</si>
  <si>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Masă radiantă</t>
  </si>
  <si>
    <t>Analizor automat</t>
  </si>
  <si>
    <t>Microscop operator oftalmologic</t>
  </si>
  <si>
    <t>Tâmplărie PVC-ergoterapie</t>
  </si>
  <si>
    <t>LigaSure</t>
  </si>
  <si>
    <t>Developeza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</si>
  <si>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</si>
  <si>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</si>
  <si>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</si>
  <si>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</si>
  <si>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</si>
  <si>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</si>
  <si>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</si>
  <si>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68 C</t>
  </si>
  <si>
    <t>CLĂDIRE ADMINISTRATIVĂ MARAŞTI 8A</t>
  </si>
  <si>
    <t xml:space="preserve">SF mansardare clădire adminisdtrativă, faza II, obţinere avize  </t>
  </si>
  <si>
    <t xml:space="preserve">Autoturism </t>
  </si>
  <si>
    <t xml:space="preserve">Autoutilitară  </t>
  </si>
  <si>
    <t>MUZEUL DE ARTA</t>
  </si>
  <si>
    <t>Sistem profesional de indicare şi control al temperaturii şi umidităţii pentru spatii expozitionale şi depozite</t>
  </si>
  <si>
    <t>Echipamente supraveghere video, detectare efracţie şi semnalizare incendiu</t>
  </si>
  <si>
    <t>Licenţe program office</t>
  </si>
  <si>
    <t>Dronă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</si>
  <si>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</si>
  <si>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</si>
  <si>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</si>
  <si>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</si>
  <si>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CENTRUL JUDEŢEAN PENTRU CULTURĂ TRADIŢIONALĂ ŞI EDUCAŢIE ARTISTICĂ-MUREŞ, din care:</t>
  </si>
  <si>
    <t>Calculator portabil</t>
  </si>
  <si>
    <t>Sistem supraveghere video</t>
  </si>
  <si>
    <t>Sistem aer condiționat</t>
  </si>
  <si>
    <t>Contrabas mărimea 3/4</t>
  </si>
  <si>
    <t>ANSAMBLUL ARTISTIC MUREŞ, din care: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</si>
  <si>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</si>
  <si>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</si>
  <si>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</si>
  <si>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</si>
  <si>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</si>
  <si>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</si>
  <si>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</si>
  <si>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</si>
  <si>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</si>
  <si>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</si>
  <si>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</si>
  <si>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</si>
  <si>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</si>
  <si>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</si>
  <si>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</si>
  <si>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</si>
  <si>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Instrument muzical "Glockenspiel Studio 49"</t>
  </si>
  <si>
    <t>Maşină de confecţionat ancii pentru oboi cu şablon european</t>
  </si>
  <si>
    <t>TEATRUL PENTRU COPII ŞI TINERET ARIEL TÂRGU MUREŞ total, din care:</t>
  </si>
  <si>
    <t>Structuri metalice pentru panou</t>
  </si>
  <si>
    <t>BIBLIOTECA JUDEŢEANĂ MUREŞ, din care: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</si>
  <si>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</si>
  <si>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</si>
  <si>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</si>
  <si>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</si>
  <si>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</si>
  <si>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</si>
  <si>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</si>
  <si>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</si>
  <si>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</si>
  <si>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</si>
  <si>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</si>
  <si>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</si>
  <si>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</si>
  <si>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</si>
  <si>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</si>
  <si>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</si>
  <si>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</si>
  <si>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Punct termic - Centrul Materna</t>
  </si>
  <si>
    <t>Centrul Materna - Autoturism - 1 buc</t>
  </si>
  <si>
    <t>Cazan pe lemne -1 buc - CIA Lunca Mureş</t>
  </si>
  <si>
    <t xml:space="preserve">Teste licenţiate pentru psihologi - 3 buc </t>
  </si>
  <si>
    <t>TOTAL DOTARI INDEPENDENTE</t>
  </si>
  <si>
    <t>SF+PROIECTE</t>
  </si>
  <si>
    <t>SF/DALI - Extindere clădire prin închiderea terasei şsi recompartimentări la CTF Sarmaş - str. Dezrobirii nr. 58</t>
  </si>
  <si>
    <t>SF/DALI - Extindere clădire prin închiderea terasei şi prelungirea dormitoarelor la CRCDN Ceuaş 215</t>
  </si>
  <si>
    <t>SF - Locuinţe protejate la CIA Reghin - str. Pandurilor</t>
  </si>
  <si>
    <t>SF-  Incălzire centrală  la CIA Căpuş - Corp B</t>
  </si>
  <si>
    <t>SF/DALI - Modernizare imobil- CTF Miercurea Niraj             - str. Semănătorilor nr. 1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</si>
  <si>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</si>
  <si>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</si>
  <si>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</si>
  <si>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</si>
  <si>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</si>
  <si>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SF/DALI - Modernizare corp clădire C -  CIA Reghin -              str. Pandurilor</t>
  </si>
  <si>
    <t>SF- Amenajare capelă CRRN Brâncoveneşti</t>
  </si>
  <si>
    <t>SF - Reabilitare clădire şi instalaţii termice corp C - sediu DGASPC - str. Trébely nr. 7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</si>
  <si>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</si>
  <si>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</si>
  <si>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</si>
  <si>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</si>
  <si>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</si>
  <si>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RA AEROPORT TRANSILVANIA, total din care:</t>
  </si>
  <si>
    <t>Reactualizare documentaţie de obstacolare pentru pistă de 2000 x 45 m, pe raza de 45 km</t>
  </si>
  <si>
    <t>Autospecială de stins incendii de aeroport</t>
  </si>
  <si>
    <t>Multifuncţional de deszăpezire</t>
  </si>
  <si>
    <t>Master Plan Aeroport</t>
  </si>
  <si>
    <t>PT extindere sistem TVCI pentru supraveghere gard perimetral</t>
  </si>
  <si>
    <t>PT pentru reparaţii curente la suprafeţele de mişcare</t>
  </si>
  <si>
    <t>84.B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</si>
  <si>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</si>
  <si>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</si>
  <si>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</si>
  <si>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Execuţie RK  suprafeţe de mişcare şi RESA(inclusiv instalaţii aferente)</t>
  </si>
  <si>
    <t>Upgrade sistem de procesare şi control pasageri (CMS)</t>
  </si>
  <si>
    <t>Documentaţie de avizare a lucrărilor de intervenţie şi PT K suprafeţe de mişcare şi RESA (inclusiv instalaţii aferente)</t>
  </si>
  <si>
    <t>Mâneca de vânt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</si>
</sst>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theme="4" tint="-0.24997000396251678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64" fontId="6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3" fontId="45" fillId="0" borderId="11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6" fillId="33" borderId="12" xfId="0" applyFont="1" applyFill="1" applyBorder="1" applyAlignment="1">
      <alignment wrapText="1"/>
    </xf>
    <xf numFmtId="0" fontId="46" fillId="33" borderId="12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center" wrapText="1"/>
    </xf>
    <xf numFmtId="3" fontId="46" fillId="33" borderId="12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 wrapText="1"/>
    </xf>
    <xf numFmtId="49" fontId="47" fillId="34" borderId="10" xfId="51" applyNumberFormat="1" applyFont="1" applyFill="1" applyBorder="1" applyAlignment="1">
      <alignment wrapText="1"/>
      <protection/>
    </xf>
    <xf numFmtId="0" fontId="47" fillId="34" borderId="10" xfId="0" applyFont="1" applyFill="1" applyBorder="1" applyAlignment="1">
      <alignment horizontal="center" wrapText="1"/>
    </xf>
    <xf numFmtId="3" fontId="47" fillId="34" borderId="12" xfId="0" applyNumberFormat="1" applyFont="1" applyFill="1" applyBorder="1" applyAlignment="1">
      <alignment horizontal="right"/>
    </xf>
    <xf numFmtId="0" fontId="4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right"/>
    </xf>
    <xf numFmtId="0" fontId="48" fillId="0" borderId="12" xfId="0" applyFont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3" fontId="48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 wrapText="1"/>
    </xf>
    <xf numFmtId="3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wrapText="1"/>
    </xf>
    <xf numFmtId="3" fontId="48" fillId="0" borderId="10" xfId="0" applyNumberFormat="1" applyFont="1" applyBorder="1" applyAlignment="1" quotePrefix="1">
      <alignment horizontal="right"/>
    </xf>
    <xf numFmtId="0" fontId="45" fillId="0" borderId="12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wrapText="1"/>
    </xf>
    <xf numFmtId="3" fontId="48" fillId="35" borderId="10" xfId="0" applyNumberFormat="1" applyFont="1" applyFill="1" applyBorder="1" applyAlignment="1">
      <alignment horizontal="right"/>
    </xf>
    <xf numFmtId="0" fontId="45" fillId="35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45" fillId="35" borderId="10" xfId="0" applyNumberFormat="1" applyFont="1" applyFill="1" applyBorder="1" applyAlignment="1">
      <alignment horizontal="right" wrapText="1"/>
    </xf>
    <xf numFmtId="49" fontId="48" fillId="35" borderId="12" xfId="0" applyNumberFormat="1" applyFont="1" applyFill="1" applyBorder="1" applyAlignment="1">
      <alignment horizontal="right" wrapText="1"/>
    </xf>
    <xf numFmtId="49" fontId="45" fillId="35" borderId="12" xfId="0" applyNumberFormat="1" applyFont="1" applyFill="1" applyBorder="1" applyAlignment="1">
      <alignment horizontal="right" wrapText="1"/>
    </xf>
    <xf numFmtId="0" fontId="45" fillId="0" borderId="10" xfId="0" applyFont="1" applyFill="1" applyBorder="1" applyAlignment="1">
      <alignment wrapText="1"/>
    </xf>
    <xf numFmtId="3" fontId="45" fillId="0" borderId="10" xfId="0" applyNumberFormat="1" applyFont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49" fontId="47" fillId="34" borderId="10" xfId="51" applyNumberFormat="1" applyFont="1" applyFill="1" applyBorder="1" applyAlignment="1">
      <alignment horizontal="right" wrapText="1"/>
      <protection/>
    </xf>
    <xf numFmtId="49" fontId="47" fillId="34" borderId="10" xfId="51" applyNumberFormat="1" applyFont="1" applyFill="1" applyBorder="1" applyAlignment="1">
      <alignment horizontal="center" wrapText="1"/>
      <protection/>
    </xf>
    <xf numFmtId="3" fontId="47" fillId="34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right"/>
    </xf>
    <xf numFmtId="0" fontId="47" fillId="36" borderId="10" xfId="0" applyFont="1" applyFill="1" applyBorder="1" applyAlignment="1">
      <alignment horizontal="right" wrapText="1"/>
    </xf>
    <xf numFmtId="0" fontId="47" fillId="36" borderId="10" xfId="0" applyFont="1" applyFill="1" applyBorder="1" applyAlignment="1">
      <alignment horizontal="left" wrapText="1"/>
    </xf>
    <xf numFmtId="0" fontId="48" fillId="36" borderId="10" xfId="0" applyFont="1" applyFill="1" applyBorder="1" applyAlignment="1">
      <alignment horizontal="center" wrapText="1"/>
    </xf>
    <xf numFmtId="3" fontId="47" fillId="36" borderId="10" xfId="0" applyNumberFormat="1" applyFont="1" applyFill="1" applyBorder="1" applyAlignment="1">
      <alignment horizontal="right"/>
    </xf>
    <xf numFmtId="0" fontId="48" fillId="0" borderId="13" xfId="0" applyFont="1" applyBorder="1" applyAlignment="1">
      <alignment horizontal="center" wrapText="1"/>
    </xf>
    <xf numFmtId="0" fontId="47" fillId="36" borderId="1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right" wrapText="1"/>
    </xf>
    <xf numFmtId="0" fontId="48" fillId="0" borderId="14" xfId="0" applyFont="1" applyBorder="1" applyAlignment="1">
      <alignment/>
    </xf>
    <xf numFmtId="3" fontId="48" fillId="0" borderId="14" xfId="0" applyNumberFormat="1" applyFont="1" applyBorder="1" applyAlignment="1">
      <alignment/>
    </xf>
    <xf numFmtId="3" fontId="48" fillId="0" borderId="14" xfId="0" applyNumberFormat="1" applyFont="1" applyBorder="1" applyAlignment="1">
      <alignment horizontal="right"/>
    </xf>
    <xf numFmtId="0" fontId="48" fillId="0" borderId="14" xfId="0" applyFont="1" applyBorder="1" applyAlignment="1">
      <alignment wrapText="1"/>
    </xf>
    <xf numFmtId="3" fontId="47" fillId="36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49" fontId="9" fillId="34" borderId="10" xfId="51" applyNumberFormat="1" applyFont="1" applyFill="1" applyBorder="1" applyAlignment="1">
      <alignment wrapText="1"/>
      <protection/>
    </xf>
    <xf numFmtId="0" fontId="48" fillId="34" borderId="10" xfId="0" applyFont="1" applyFill="1" applyBorder="1" applyAlignment="1">
      <alignment horizontal="center" wrapText="1"/>
    </xf>
    <xf numFmtId="0" fontId="50" fillId="37" borderId="10" xfId="0" applyFont="1" applyFill="1" applyBorder="1" applyAlignment="1">
      <alignment horizontal="right" wrapText="1"/>
    </xf>
    <xf numFmtId="0" fontId="50" fillId="37" borderId="10" xfId="0" applyFont="1" applyFill="1" applyBorder="1" applyAlignment="1">
      <alignment wrapText="1"/>
    </xf>
    <xf numFmtId="0" fontId="50" fillId="37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 wrapText="1"/>
    </xf>
    <xf numFmtId="0" fontId="48" fillId="35" borderId="10" xfId="0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right" wrapText="1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6" fillId="35" borderId="12" xfId="0" applyFont="1" applyFill="1" applyBorder="1" applyAlignment="1">
      <alignment horizontal="center" wrapText="1"/>
    </xf>
    <xf numFmtId="3" fontId="48" fillId="0" borderId="12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 wrapText="1"/>
    </xf>
    <xf numFmtId="49" fontId="9" fillId="34" borderId="12" xfId="51" applyNumberFormat="1" applyFont="1" applyFill="1" applyBorder="1" applyAlignment="1">
      <alignment wrapText="1"/>
      <protection/>
    </xf>
    <xf numFmtId="0" fontId="48" fillId="34" borderId="12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right" wrapText="1"/>
    </xf>
    <xf numFmtId="0" fontId="11" fillId="37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3" fontId="48" fillId="35" borderId="12" xfId="0" applyNumberFormat="1" applyFont="1" applyFill="1" applyBorder="1" applyAlignment="1">
      <alignment horizontal="right"/>
    </xf>
    <xf numFmtId="3" fontId="45" fillId="35" borderId="12" xfId="0" applyNumberFormat="1" applyFont="1" applyFill="1" applyBorder="1" applyAlignment="1">
      <alignment horizontal="right"/>
    </xf>
    <xf numFmtId="49" fontId="6" fillId="33" borderId="14" xfId="51" applyNumberFormat="1" applyFont="1" applyFill="1" applyBorder="1" applyAlignment="1">
      <alignment horizontal="right" wrapText="1"/>
      <protection/>
    </xf>
    <xf numFmtId="0" fontId="50" fillId="33" borderId="14" xfId="0" applyFont="1" applyFill="1" applyBorder="1" applyAlignment="1">
      <alignment wrapText="1"/>
    </xf>
    <xf numFmtId="0" fontId="48" fillId="33" borderId="14" xfId="0" applyFont="1" applyFill="1" applyBorder="1" applyAlignment="1">
      <alignment horizontal="center"/>
    </xf>
    <xf numFmtId="3" fontId="50" fillId="33" borderId="12" xfId="0" applyNumberFormat="1" applyFont="1" applyFill="1" applyBorder="1" applyAlignment="1">
      <alignment horizontal="right"/>
    </xf>
    <xf numFmtId="0" fontId="6" fillId="35" borderId="10" xfId="51" applyNumberFormat="1" applyFont="1" applyFill="1" applyBorder="1" applyAlignment="1">
      <alignment horizontal="right" wrapText="1"/>
      <protection/>
    </xf>
    <xf numFmtId="3" fontId="6" fillId="0" borderId="10" xfId="0" applyNumberFormat="1" applyFont="1" applyBorder="1" applyAlignment="1">
      <alignment/>
    </xf>
    <xf numFmtId="49" fontId="6" fillId="33" borderId="12" xfId="51" applyNumberFormat="1" applyFont="1" applyFill="1" applyBorder="1" applyAlignment="1">
      <alignment horizontal="right" wrapText="1"/>
      <protection/>
    </xf>
    <xf numFmtId="0" fontId="50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horizontal="center" wrapText="1"/>
    </xf>
    <xf numFmtId="49" fontId="6" fillId="35" borderId="10" xfId="51" applyNumberFormat="1" applyFont="1" applyFill="1" applyBorder="1" applyAlignment="1">
      <alignment horizontal="right" wrapText="1"/>
      <protection/>
    </xf>
    <xf numFmtId="0" fontId="48" fillId="0" borderId="12" xfId="0" applyFont="1" applyBorder="1" applyAlignment="1">
      <alignment/>
    </xf>
    <xf numFmtId="0" fontId="48" fillId="0" borderId="15" xfId="0" applyFont="1" applyFill="1" applyBorder="1" applyAlignment="1">
      <alignment/>
    </xf>
    <xf numFmtId="49" fontId="6" fillId="33" borderId="10" xfId="51" applyNumberFormat="1" applyFont="1" applyFill="1" applyBorder="1" applyAlignment="1">
      <alignment horizontal="right" wrapText="1"/>
      <protection/>
    </xf>
    <xf numFmtId="0" fontId="11" fillId="33" borderId="10" xfId="0" applyFont="1" applyFill="1" applyBorder="1" applyAlignment="1">
      <alignment wrapText="1"/>
    </xf>
    <xf numFmtId="49" fontId="50" fillId="33" borderId="10" xfId="51" applyNumberFormat="1" applyFont="1" applyFill="1" applyBorder="1" applyAlignment="1">
      <alignment horizontal="center" wrapText="1"/>
      <protection/>
    </xf>
    <xf numFmtId="3" fontId="48" fillId="0" borderId="10" xfId="0" applyNumberFormat="1" applyFont="1" applyBorder="1" applyAlignment="1" quotePrefix="1">
      <alignment/>
    </xf>
    <xf numFmtId="0" fontId="48" fillId="0" borderId="12" xfId="0" applyFont="1" applyBorder="1" applyAlignment="1">
      <alignment horizontal="left" wrapText="1"/>
    </xf>
    <xf numFmtId="49" fontId="6" fillId="35" borderId="10" xfId="51" applyNumberFormat="1" applyFont="1" applyFill="1" applyBorder="1" applyAlignment="1">
      <alignment horizontal="center" wrapText="1"/>
      <protection/>
    </xf>
    <xf numFmtId="3" fontId="50" fillId="33" borderId="10" xfId="0" applyNumberFormat="1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3" fillId="38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right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wrapText="1"/>
    </xf>
    <xf numFmtId="3" fontId="6" fillId="35" borderId="10" xfId="0" applyNumberFormat="1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9" fillId="39" borderId="10" xfId="51" applyNumberFormat="1" applyFont="1" applyFill="1" applyBorder="1" applyAlignment="1">
      <alignment horizontal="right" wrapText="1"/>
      <protection/>
    </xf>
    <xf numFmtId="49" fontId="48" fillId="35" borderId="10" xfId="51" applyNumberFormat="1" applyFont="1" applyFill="1" applyBorder="1" applyAlignment="1">
      <alignment horizontal="right" wrapText="1"/>
      <protection/>
    </xf>
    <xf numFmtId="0" fontId="48" fillId="35" borderId="16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 wrapText="1"/>
    </xf>
    <xf numFmtId="2" fontId="48" fillId="0" borderId="16" xfId="0" applyNumberFormat="1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right" wrapText="1"/>
    </xf>
    <xf numFmtId="49" fontId="47" fillId="39" borderId="10" xfId="51" applyNumberFormat="1" applyFont="1" applyFill="1" applyBorder="1" applyAlignment="1">
      <alignment horizontal="right" wrapText="1"/>
      <protection/>
    </xf>
    <xf numFmtId="49" fontId="47" fillId="39" borderId="10" xfId="51" applyNumberFormat="1" applyFont="1" applyFill="1" applyBorder="1" applyAlignment="1">
      <alignment wrapText="1"/>
      <protection/>
    </xf>
    <xf numFmtId="0" fontId="45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48" fillId="35" borderId="10" xfId="0" applyFont="1" applyFill="1" applyBorder="1" applyAlignment="1">
      <alignment wrapText="1"/>
    </xf>
    <xf numFmtId="3" fontId="48" fillId="35" borderId="14" xfId="0" applyNumberFormat="1" applyFont="1" applyFill="1" applyBorder="1" applyAlignment="1">
      <alignment wrapText="1"/>
    </xf>
    <xf numFmtId="0" fontId="48" fillId="0" borderId="14" xfId="0" applyFont="1" applyBorder="1" applyAlignment="1">
      <alignment horizontal="center" wrapText="1"/>
    </xf>
    <xf numFmtId="3" fontId="48" fillId="0" borderId="14" xfId="0" applyNumberFormat="1" applyFont="1" applyFill="1" applyBorder="1" applyAlignment="1">
      <alignment/>
    </xf>
    <xf numFmtId="3" fontId="48" fillId="0" borderId="1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5.00390625" style="1" customWidth="1"/>
    <col min="2" max="2" width="46.8515625" style="1" customWidth="1"/>
    <col min="3" max="3" width="10.00390625" style="2" customWidth="1"/>
    <col min="4" max="6" width="11.140625" style="3" customWidth="1"/>
    <col min="7" max="7" width="10.57421875" style="5" customWidth="1"/>
    <col min="8" max="8" width="11.00390625" style="5" customWidth="1"/>
    <col min="9" max="9" width="10.140625" style="6" bestFit="1" customWidth="1"/>
    <col min="10" max="16384" width="9.140625" style="6" customWidth="1"/>
  </cols>
  <sheetData>
    <row r="1" spans="7:9" ht="14.25">
      <c r="G1" s="1"/>
      <c r="H1" s="4" t="s">
        <v>0</v>
      </c>
      <c r="I1" s="5"/>
    </row>
    <row r="2" spans="1:8" ht="12.75" customHeight="1">
      <c r="A2" s="150" t="s">
        <v>1</v>
      </c>
      <c r="B2" s="150" t="s">
        <v>2</v>
      </c>
      <c r="C2" s="150" t="s">
        <v>3</v>
      </c>
      <c r="D2" s="150" t="s">
        <v>4</v>
      </c>
      <c r="E2" s="152" t="s">
        <v>5</v>
      </c>
      <c r="F2" s="154" t="s">
        <v>6</v>
      </c>
      <c r="G2" s="150" t="s">
        <v>7</v>
      </c>
      <c r="H2" s="150"/>
    </row>
    <row r="3" spans="1:8" ht="52.5">
      <c r="A3" s="150"/>
      <c r="B3" s="150"/>
      <c r="C3" s="151"/>
      <c r="D3" s="150"/>
      <c r="E3" s="153"/>
      <c r="F3" s="155"/>
      <c r="G3" s="7" t="s">
        <v>8</v>
      </c>
      <c r="H3" s="8" t="s">
        <v>9</v>
      </c>
    </row>
    <row r="4" spans="1:8" ht="15" thickBot="1">
      <c r="A4" s="9">
        <v>0</v>
      </c>
      <c r="B4" s="9">
        <v>1</v>
      </c>
      <c r="C4" s="9">
        <v>2</v>
      </c>
      <c r="D4" s="10">
        <v>3</v>
      </c>
      <c r="E4" s="10">
        <v>4</v>
      </c>
      <c r="F4" s="10" t="s">
        <v>10</v>
      </c>
      <c r="G4" s="11">
        <v>6</v>
      </c>
      <c r="H4" s="11">
        <v>7</v>
      </c>
    </row>
    <row r="5" spans="1:8" ht="15" thickTop="1">
      <c r="A5" s="12"/>
      <c r="B5" s="13" t="s">
        <v>11</v>
      </c>
      <c r="C5" s="14"/>
      <c r="D5" s="15">
        <f>D6+D64+D66+D70+D75+D128+D169+D208+D204+D73</f>
        <v>133873000</v>
      </c>
      <c r="E5" s="15">
        <f>E6+E64+E66+E70+E75+E128+E169+E208+E204+E73</f>
        <v>353000</v>
      </c>
      <c r="F5" s="15">
        <f>F6+F64+F66+F70+F75+F128+F169+F208+F204+F73</f>
        <v>134226000</v>
      </c>
      <c r="G5" s="15">
        <f>G6+G64+G66+G70+G75+G128+G169+G208+G204+G73</f>
        <v>78212000</v>
      </c>
      <c r="H5" s="15">
        <f>H6+H64+H66+H70+H75+H128+H169+H208+H204+H73</f>
        <v>56014000</v>
      </c>
    </row>
    <row r="6" spans="1:8" ht="14.25">
      <c r="A6" s="16"/>
      <c r="B6" s="17" t="s">
        <v>12</v>
      </c>
      <c r="C6" s="18"/>
      <c r="D6" s="19">
        <f>D7+D28+D30+D32+D44+D37</f>
        <v>66451000</v>
      </c>
      <c r="E6" s="19">
        <f>E7+E28+E30+E32+E44+E37</f>
        <v>105000</v>
      </c>
      <c r="F6" s="19">
        <f>F7+F28+F30+F32+F44+F37</f>
        <v>66556000</v>
      </c>
      <c r="G6" s="19">
        <f>G7+G28+G30+G32+G44+G37</f>
        <v>66556000</v>
      </c>
      <c r="H6" s="19">
        <f>H7+H28+H30+H32+H44+H37</f>
        <v>0</v>
      </c>
    </row>
    <row r="7" spans="1:8" ht="14.25">
      <c r="A7" s="20"/>
      <c r="B7" s="21" t="s">
        <v>13</v>
      </c>
      <c r="C7" s="22"/>
      <c r="D7" s="23">
        <f>SUM(D8:D27)</f>
        <v>9325000</v>
      </c>
      <c r="E7" s="23">
        <f>SUM(E8:E27)</f>
        <v>0</v>
      </c>
      <c r="F7" s="23">
        <f>SUM(F8:F27)</f>
        <v>9325000</v>
      </c>
      <c r="G7" s="23">
        <f>SUM(G8:G27)</f>
        <v>9325000</v>
      </c>
      <c r="H7" s="23">
        <f>SUM(H8:H27)</f>
        <v>0</v>
      </c>
    </row>
    <row r="8" spans="1:8" ht="27">
      <c r="A8" s="24">
        <v>1</v>
      </c>
      <c r="B8" s="25" t="s">
        <v>14</v>
      </c>
      <c r="C8" s="26" t="s">
        <v>15</v>
      </c>
      <c r="D8" s="27">
        <v>950000</v>
      </c>
      <c r="E8" s="27"/>
      <c r="F8" s="27">
        <f>D8+E8</f>
        <v>950000</v>
      </c>
      <c r="G8" s="27">
        <v>950000</v>
      </c>
      <c r="H8" s="23"/>
    </row>
    <row r="9" spans="1:8" ht="27">
      <c r="A9" s="24">
        <v>2</v>
      </c>
      <c r="B9" s="25" t="s">
        <v>16</v>
      </c>
      <c r="C9" s="26" t="s">
        <v>15</v>
      </c>
      <c r="D9" s="27">
        <v>2000</v>
      </c>
      <c r="E9" s="27"/>
      <c r="F9" s="27">
        <f aca="true" t="shared" si="0" ref="F9:F54">D9+E9</f>
        <v>2000</v>
      </c>
      <c r="G9" s="27">
        <v>2000</v>
      </c>
      <c r="H9" s="23"/>
    </row>
    <row r="10" spans="1:8" ht="14.25">
      <c r="A10" s="24">
        <v>3</v>
      </c>
      <c r="B10" s="28" t="s">
        <v>17</v>
      </c>
      <c r="C10" s="26" t="s">
        <v>15</v>
      </c>
      <c r="D10" s="27">
        <v>10000</v>
      </c>
      <c r="E10" s="27"/>
      <c r="F10" s="27">
        <f t="shared" si="0"/>
        <v>10000</v>
      </c>
      <c r="G10" s="27">
        <v>10000</v>
      </c>
      <c r="H10" s="23"/>
    </row>
    <row r="11" spans="1:8" ht="27">
      <c r="A11" s="24">
        <v>4</v>
      </c>
      <c r="B11" s="25" t="s">
        <v>18</v>
      </c>
      <c r="C11" s="26" t="s">
        <v>15</v>
      </c>
      <c r="D11" s="27">
        <v>50000</v>
      </c>
      <c r="E11" s="27"/>
      <c r="F11" s="27">
        <f t="shared" si="0"/>
        <v>50000</v>
      </c>
      <c r="G11" s="27">
        <v>50000</v>
      </c>
      <c r="H11" s="23"/>
    </row>
    <row r="12" spans="1:8" ht="27">
      <c r="A12" s="24">
        <v>5</v>
      </c>
      <c r="B12" s="25" t="s">
        <v>19</v>
      </c>
      <c r="C12" s="26" t="s">
        <v>15</v>
      </c>
      <c r="D12" s="27">
        <v>100000</v>
      </c>
      <c r="E12" s="27"/>
      <c r="F12" s="27">
        <f t="shared" si="0"/>
        <v>100000</v>
      </c>
      <c r="G12" s="27">
        <v>100000</v>
      </c>
      <c r="H12" s="23"/>
    </row>
    <row r="13" spans="1:8" ht="27">
      <c r="A13" s="24">
        <v>6</v>
      </c>
      <c r="B13" s="25" t="s">
        <v>20</v>
      </c>
      <c r="C13" s="26" t="s">
        <v>15</v>
      </c>
      <c r="D13" s="27">
        <v>5000</v>
      </c>
      <c r="E13" s="27"/>
      <c r="F13" s="27">
        <f t="shared" si="0"/>
        <v>5000</v>
      </c>
      <c r="G13" s="27">
        <v>5000</v>
      </c>
      <c r="H13" s="23"/>
    </row>
    <row r="14" spans="1:8" ht="27">
      <c r="A14" s="24">
        <v>7</v>
      </c>
      <c r="B14" s="29" t="s">
        <v>21</v>
      </c>
      <c r="C14" s="26" t="s">
        <v>22</v>
      </c>
      <c r="D14" s="27">
        <v>1702000</v>
      </c>
      <c r="E14" s="27"/>
      <c r="F14" s="27">
        <f t="shared" si="0"/>
        <v>1702000</v>
      </c>
      <c r="G14" s="27">
        <v>1702000</v>
      </c>
      <c r="H14" s="23"/>
    </row>
    <row r="15" spans="1:8" ht="27">
      <c r="A15" s="24">
        <v>8</v>
      </c>
      <c r="B15" s="30" t="s">
        <v>23</v>
      </c>
      <c r="C15" s="26" t="s">
        <v>15</v>
      </c>
      <c r="D15" s="27">
        <v>10000</v>
      </c>
      <c r="E15" s="27"/>
      <c r="F15" s="27">
        <f t="shared" si="0"/>
        <v>10000</v>
      </c>
      <c r="G15" s="27">
        <v>10000</v>
      </c>
      <c r="H15" s="23"/>
    </row>
    <row r="16" spans="1:8" ht="27">
      <c r="A16" s="24">
        <v>9</v>
      </c>
      <c r="B16" s="30" t="s">
        <v>24</v>
      </c>
      <c r="C16" s="26" t="s">
        <v>15</v>
      </c>
      <c r="D16" s="27">
        <v>9000</v>
      </c>
      <c r="E16" s="27"/>
      <c r="F16" s="27">
        <f t="shared" si="0"/>
        <v>9000</v>
      </c>
      <c r="G16" s="31">
        <v>9000</v>
      </c>
      <c r="H16" s="23"/>
    </row>
    <row r="17" spans="1:8" ht="27">
      <c r="A17" s="24">
        <v>10</v>
      </c>
      <c r="B17" s="30" t="s">
        <v>25</v>
      </c>
      <c r="C17" s="26" t="s">
        <v>15</v>
      </c>
      <c r="D17" s="27">
        <v>8000</v>
      </c>
      <c r="E17" s="27"/>
      <c r="F17" s="27">
        <f t="shared" si="0"/>
        <v>8000</v>
      </c>
      <c r="G17" s="31">
        <v>8000</v>
      </c>
      <c r="H17" s="23"/>
    </row>
    <row r="18" spans="1:8" ht="14.25">
      <c r="A18" s="24">
        <v>11</v>
      </c>
      <c r="B18" s="30" t="s">
        <v>26</v>
      </c>
      <c r="C18" s="26" t="s">
        <v>15</v>
      </c>
      <c r="D18" s="27">
        <v>13000</v>
      </c>
      <c r="E18" s="27"/>
      <c r="F18" s="27">
        <f t="shared" si="0"/>
        <v>13000</v>
      </c>
      <c r="G18" s="31">
        <v>13000</v>
      </c>
      <c r="H18" s="23"/>
    </row>
    <row r="19" spans="1:8" ht="27">
      <c r="A19" s="24">
        <v>12</v>
      </c>
      <c r="B19" s="32" t="s">
        <v>27</v>
      </c>
      <c r="C19" s="26" t="s">
        <v>15</v>
      </c>
      <c r="D19" s="27">
        <v>25000</v>
      </c>
      <c r="E19" s="27"/>
      <c r="F19" s="27">
        <f t="shared" si="0"/>
        <v>25000</v>
      </c>
      <c r="G19" s="31">
        <v>25000</v>
      </c>
      <c r="H19" s="23"/>
    </row>
    <row r="20" spans="1:8" ht="27">
      <c r="A20" s="24">
        <v>13</v>
      </c>
      <c r="B20" s="32" t="s">
        <v>28</v>
      </c>
      <c r="C20" s="26" t="s">
        <v>15</v>
      </c>
      <c r="D20" s="27">
        <v>100000</v>
      </c>
      <c r="E20" s="27"/>
      <c r="F20" s="27">
        <f t="shared" si="0"/>
        <v>100000</v>
      </c>
      <c r="G20" s="27">
        <v>100000</v>
      </c>
      <c r="H20" s="23"/>
    </row>
    <row r="21" spans="1:8" ht="39.75">
      <c r="A21" s="24">
        <v>14</v>
      </c>
      <c r="B21" s="32" t="s">
        <v>29</v>
      </c>
      <c r="C21" s="26" t="s">
        <v>15</v>
      </c>
      <c r="D21" s="27">
        <v>10000</v>
      </c>
      <c r="E21" s="27"/>
      <c r="F21" s="27">
        <f t="shared" si="0"/>
        <v>10000</v>
      </c>
      <c r="G21" s="31">
        <v>10000</v>
      </c>
      <c r="H21" s="23"/>
    </row>
    <row r="22" spans="1:8" ht="44.25" customHeight="1">
      <c r="A22" s="24">
        <v>15</v>
      </c>
      <c r="B22" s="32" t="s">
        <v>30</v>
      </c>
      <c r="C22" s="26" t="s">
        <v>15</v>
      </c>
      <c r="D22" s="27">
        <v>100000</v>
      </c>
      <c r="E22" s="27"/>
      <c r="F22" s="27">
        <f t="shared" si="0"/>
        <v>100000</v>
      </c>
      <c r="G22" s="27">
        <v>100000</v>
      </c>
      <c r="H22" s="23"/>
    </row>
    <row r="23" spans="1:8" ht="15.75" customHeight="1">
      <c r="A23" s="24">
        <v>16</v>
      </c>
      <c r="B23" s="32" t="s">
        <v>31</v>
      </c>
      <c r="C23" s="26" t="s">
        <v>15</v>
      </c>
      <c r="D23" s="27">
        <v>71000</v>
      </c>
      <c r="E23" s="27"/>
      <c r="F23" s="27">
        <f t="shared" si="0"/>
        <v>71000</v>
      </c>
      <c r="G23" s="31">
        <v>71000</v>
      </c>
      <c r="H23" s="23"/>
    </row>
    <row r="24" spans="1:8" ht="15.75" customHeight="1">
      <c r="A24" s="24">
        <v>17</v>
      </c>
      <c r="B24" s="32" t="s">
        <v>32</v>
      </c>
      <c r="C24" s="26" t="s">
        <v>15</v>
      </c>
      <c r="D24" s="27">
        <v>6086000</v>
      </c>
      <c r="E24" s="27"/>
      <c r="F24" s="27">
        <f t="shared" si="0"/>
        <v>6086000</v>
      </c>
      <c r="G24" s="33">
        <f>7891000-1790000-15000</f>
        <v>6086000</v>
      </c>
      <c r="H24" s="23"/>
    </row>
    <row r="25" spans="1:8" ht="15.75" customHeight="1">
      <c r="A25" s="24">
        <v>18</v>
      </c>
      <c r="B25" s="32" t="s">
        <v>33</v>
      </c>
      <c r="C25" s="26" t="s">
        <v>15</v>
      </c>
      <c r="D25" s="27">
        <v>37000</v>
      </c>
      <c r="E25" s="27"/>
      <c r="F25" s="27">
        <f t="shared" si="0"/>
        <v>37000</v>
      </c>
      <c r="G25" s="31">
        <v>37000</v>
      </c>
      <c r="H25" s="23"/>
    </row>
    <row r="26" spans="1:8" ht="15.75" customHeight="1">
      <c r="A26" s="24">
        <v>19</v>
      </c>
      <c r="B26" s="32" t="s">
        <v>34</v>
      </c>
      <c r="C26" s="26" t="s">
        <v>15</v>
      </c>
      <c r="D26" s="27">
        <v>22000</v>
      </c>
      <c r="E26" s="27"/>
      <c r="F26" s="27">
        <f t="shared" si="0"/>
        <v>22000</v>
      </c>
      <c r="G26" s="31">
        <v>22000</v>
      </c>
      <c r="H26" s="23"/>
    </row>
    <row r="27" spans="1:8" ht="15.75" customHeight="1">
      <c r="A27" s="24">
        <v>20</v>
      </c>
      <c r="B27" s="32" t="s">
        <v>35</v>
      </c>
      <c r="C27" s="26" t="s">
        <v>15</v>
      </c>
      <c r="D27" s="27">
        <v>15000</v>
      </c>
      <c r="E27" s="27"/>
      <c r="F27" s="27">
        <f t="shared" si="0"/>
        <v>15000</v>
      </c>
      <c r="G27" s="31">
        <v>15000</v>
      </c>
      <c r="H27" s="23"/>
    </row>
    <row r="28" spans="1:8" ht="14.25">
      <c r="A28" s="34"/>
      <c r="B28" s="21" t="s">
        <v>36</v>
      </c>
      <c r="C28" s="22"/>
      <c r="D28" s="23">
        <f>SUM(D29)</f>
        <v>10000</v>
      </c>
      <c r="E28" s="23">
        <f>SUM(E29)</f>
        <v>0</v>
      </c>
      <c r="F28" s="23">
        <f>SUM(F29)</f>
        <v>10000</v>
      </c>
      <c r="G28" s="23">
        <f>SUM(G29)</f>
        <v>10000</v>
      </c>
      <c r="H28" s="23">
        <f>SUM(H29)</f>
        <v>0</v>
      </c>
    </row>
    <row r="29" spans="1:8" ht="27">
      <c r="A29" s="24">
        <v>1</v>
      </c>
      <c r="B29" s="35" t="s">
        <v>37</v>
      </c>
      <c r="C29" s="26" t="s">
        <v>38</v>
      </c>
      <c r="D29" s="27">
        <v>10000</v>
      </c>
      <c r="E29" s="27"/>
      <c r="F29" s="27">
        <f t="shared" si="0"/>
        <v>10000</v>
      </c>
      <c r="G29" s="27">
        <v>10000</v>
      </c>
      <c r="H29" s="23"/>
    </row>
    <row r="30" spans="1:8" ht="14.25">
      <c r="A30" s="34"/>
      <c r="B30" s="21" t="s">
        <v>39</v>
      </c>
      <c r="C30" s="22"/>
      <c r="D30" s="23">
        <f>SUM(D31:D31)</f>
        <v>100000</v>
      </c>
      <c r="E30" s="23">
        <f>SUM(E31:E31)</f>
        <v>0</v>
      </c>
      <c r="F30" s="23">
        <f>SUM(F31:F31)</f>
        <v>100000</v>
      </c>
      <c r="G30" s="23">
        <f>SUM(G31:G31)</f>
        <v>100000</v>
      </c>
      <c r="H30" s="23">
        <f>SUM(H31:H31)</f>
        <v>0</v>
      </c>
    </row>
    <row r="31" spans="1:8" ht="27">
      <c r="A31" s="24">
        <v>1</v>
      </c>
      <c r="B31" s="35" t="s">
        <v>40</v>
      </c>
      <c r="C31" s="26" t="s">
        <v>41</v>
      </c>
      <c r="D31" s="27">
        <v>100000</v>
      </c>
      <c r="E31" s="27"/>
      <c r="F31" s="27">
        <f t="shared" si="0"/>
        <v>100000</v>
      </c>
      <c r="G31" s="27">
        <v>100000</v>
      </c>
      <c r="H31" s="23"/>
    </row>
    <row r="32" spans="1:8" ht="14.25">
      <c r="A32" s="34"/>
      <c r="B32" s="21" t="s">
        <v>42</v>
      </c>
      <c r="C32" s="22"/>
      <c r="D32" s="23">
        <f>SUM(D33:D36)</f>
        <v>573000</v>
      </c>
      <c r="E32" s="23">
        <f>SUM(E33:E36)</f>
        <v>0</v>
      </c>
      <c r="F32" s="23">
        <f>SUM(F33:F36)</f>
        <v>573000</v>
      </c>
      <c r="G32" s="23">
        <f>SUM(G33:G36)</f>
        <v>573000</v>
      </c>
      <c r="H32" s="23">
        <f>SUM(H33:H36)</f>
        <v>0</v>
      </c>
    </row>
    <row r="33" spans="1:8" ht="14.25">
      <c r="A33" s="24">
        <v>1</v>
      </c>
      <c r="B33" s="35" t="s">
        <v>43</v>
      </c>
      <c r="C33" s="26" t="s">
        <v>44</v>
      </c>
      <c r="D33" s="27">
        <v>127000</v>
      </c>
      <c r="E33" s="27"/>
      <c r="F33" s="27">
        <f t="shared" si="0"/>
        <v>127000</v>
      </c>
      <c r="G33" s="27">
        <v>127000</v>
      </c>
      <c r="H33" s="23"/>
    </row>
    <row r="34" spans="1:8" ht="14.25">
      <c r="A34" s="24">
        <v>2</v>
      </c>
      <c r="B34" s="35" t="s">
        <v>45</v>
      </c>
      <c r="C34" s="26" t="s">
        <v>44</v>
      </c>
      <c r="D34" s="27">
        <v>300000</v>
      </c>
      <c r="E34" s="27"/>
      <c r="F34" s="27">
        <f t="shared" si="0"/>
        <v>300000</v>
      </c>
      <c r="G34" s="27">
        <v>300000</v>
      </c>
      <c r="H34" s="23"/>
    </row>
    <row r="35" spans="1:8" ht="27">
      <c r="A35" s="24">
        <v>3</v>
      </c>
      <c r="B35" s="30" t="s">
        <v>46</v>
      </c>
      <c r="C35" s="26" t="s">
        <v>44</v>
      </c>
      <c r="D35" s="27">
        <v>5000</v>
      </c>
      <c r="E35" s="27"/>
      <c r="F35" s="27">
        <f t="shared" si="0"/>
        <v>5000</v>
      </c>
      <c r="G35" s="27">
        <v>5000</v>
      </c>
      <c r="H35" s="23"/>
    </row>
    <row r="36" spans="1:8" ht="27">
      <c r="A36" s="24">
        <v>4</v>
      </c>
      <c r="B36" s="30" t="s">
        <v>47</v>
      </c>
      <c r="C36" s="26" t="s">
        <v>44</v>
      </c>
      <c r="D36" s="27">
        <v>141000</v>
      </c>
      <c r="E36" s="27"/>
      <c r="F36" s="27">
        <f t="shared" si="0"/>
        <v>141000</v>
      </c>
      <c r="G36" s="27">
        <v>141000</v>
      </c>
      <c r="H36" s="23"/>
    </row>
    <row r="37" spans="1:8" ht="14.25">
      <c r="A37" s="24"/>
      <c r="B37" s="21" t="s">
        <v>48</v>
      </c>
      <c r="C37" s="26"/>
      <c r="D37" s="23">
        <f>SUM(D38:D43)</f>
        <v>1757000</v>
      </c>
      <c r="E37" s="23">
        <f>SUM(E38:E43)</f>
        <v>39000</v>
      </c>
      <c r="F37" s="23">
        <f>SUM(F38:F43)</f>
        <v>1796000</v>
      </c>
      <c r="G37" s="23">
        <f>SUM(G38:G43)</f>
        <v>1796000</v>
      </c>
      <c r="H37" s="23">
        <f>SUM(H38:H43)</f>
        <v>0</v>
      </c>
    </row>
    <row r="38" spans="1:8" ht="53.25">
      <c r="A38" s="24">
        <v>1</v>
      </c>
      <c r="B38" s="35" t="s">
        <v>49</v>
      </c>
      <c r="C38" s="26" t="s">
        <v>50</v>
      </c>
      <c r="D38" s="27">
        <v>1000</v>
      </c>
      <c r="E38" s="27"/>
      <c r="F38" s="27">
        <f t="shared" si="0"/>
        <v>1000</v>
      </c>
      <c r="G38" s="27">
        <v>1000</v>
      </c>
      <c r="H38" s="23"/>
    </row>
    <row r="39" spans="1:8" ht="39.75">
      <c r="A39" s="24">
        <v>2</v>
      </c>
      <c r="B39" s="35" t="s">
        <v>51</v>
      </c>
      <c r="C39" s="26" t="s">
        <v>50</v>
      </c>
      <c r="D39" s="27">
        <v>1488000</v>
      </c>
      <c r="E39" s="27"/>
      <c r="F39" s="27">
        <f t="shared" si="0"/>
        <v>1488000</v>
      </c>
      <c r="G39" s="27">
        <v>1488000</v>
      </c>
      <c r="H39" s="23"/>
    </row>
    <row r="40" spans="1:8" ht="14.25">
      <c r="A40" s="24">
        <v>3</v>
      </c>
      <c r="B40" s="25" t="s">
        <v>52</v>
      </c>
      <c r="C40" s="26" t="s">
        <v>50</v>
      </c>
      <c r="D40" s="27">
        <v>250000</v>
      </c>
      <c r="E40" s="27"/>
      <c r="F40" s="27">
        <f t="shared" si="0"/>
        <v>250000</v>
      </c>
      <c r="G40" s="27">
        <v>250000</v>
      </c>
      <c r="H40" s="23"/>
    </row>
    <row r="41" spans="1:8" ht="27">
      <c r="A41" s="24">
        <v>4</v>
      </c>
      <c r="B41" s="25" t="s">
        <v>53</v>
      </c>
      <c r="C41" s="26" t="s">
        <v>50</v>
      </c>
      <c r="D41" s="27">
        <v>15000</v>
      </c>
      <c r="E41" s="27"/>
      <c r="F41" s="27">
        <f t="shared" si="0"/>
        <v>15000</v>
      </c>
      <c r="G41" s="27">
        <v>15000</v>
      </c>
      <c r="H41" s="23"/>
    </row>
    <row r="42" spans="1:8" ht="14.25">
      <c r="A42" s="24">
        <v>5</v>
      </c>
      <c r="B42" s="25" t="s">
        <v>54</v>
      </c>
      <c r="C42" s="26" t="s">
        <v>50</v>
      </c>
      <c r="D42" s="27">
        <v>3000</v>
      </c>
      <c r="E42" s="27"/>
      <c r="F42" s="27">
        <f t="shared" si="0"/>
        <v>3000</v>
      </c>
      <c r="G42" s="27">
        <v>3000</v>
      </c>
      <c r="H42" s="23"/>
    </row>
    <row r="43" spans="1:8" ht="14.25">
      <c r="A43" s="24">
        <v>6</v>
      </c>
      <c r="B43" s="25" t="s">
        <v>55</v>
      </c>
      <c r="C43" s="26" t="s">
        <v>50</v>
      </c>
      <c r="D43" s="27"/>
      <c r="E43" s="27">
        <v>39000</v>
      </c>
      <c r="F43" s="27">
        <f t="shared" si="0"/>
        <v>39000</v>
      </c>
      <c r="G43" s="27">
        <v>39000</v>
      </c>
      <c r="H43" s="23"/>
    </row>
    <row r="44" spans="1:8" ht="14.25">
      <c r="A44" s="34"/>
      <c r="B44" s="21" t="s">
        <v>56</v>
      </c>
      <c r="C44" s="22"/>
      <c r="D44" s="23">
        <f>SUM(D45:D50)+D51+D63</f>
        <v>54686000</v>
      </c>
      <c r="E44" s="23">
        <f>SUM(E45:E50)+E51+E63</f>
        <v>66000</v>
      </c>
      <c r="F44" s="23">
        <f>SUM(F45:F50)+F51+F63</f>
        <v>54752000</v>
      </c>
      <c r="G44" s="23">
        <f>SUM(G45:G50)+G51+G63</f>
        <v>54752000</v>
      </c>
      <c r="H44" s="23">
        <f>SUM(H45:H50)+H51+H63</f>
        <v>0</v>
      </c>
    </row>
    <row r="45" spans="1:8" ht="27">
      <c r="A45" s="24">
        <v>1</v>
      </c>
      <c r="B45" s="25" t="s">
        <v>57</v>
      </c>
      <c r="C45" s="26" t="s">
        <v>58</v>
      </c>
      <c r="D45" s="27">
        <v>54000</v>
      </c>
      <c r="E45" s="27"/>
      <c r="F45" s="27">
        <f t="shared" si="0"/>
        <v>54000</v>
      </c>
      <c r="G45" s="27">
        <v>54000</v>
      </c>
      <c r="H45" s="23"/>
    </row>
    <row r="46" spans="1:8" ht="27">
      <c r="A46" s="24">
        <v>2</v>
      </c>
      <c r="B46" s="25" t="s">
        <v>59</v>
      </c>
      <c r="C46" s="26" t="s">
        <v>58</v>
      </c>
      <c r="D46" s="27">
        <v>642000</v>
      </c>
      <c r="E46" s="27"/>
      <c r="F46" s="27">
        <f t="shared" si="0"/>
        <v>642000</v>
      </c>
      <c r="G46" s="36">
        <v>642000</v>
      </c>
      <c r="H46" s="23"/>
    </row>
    <row r="47" spans="1:8" ht="27">
      <c r="A47" s="24">
        <v>3</v>
      </c>
      <c r="B47" s="37" t="s">
        <v>60</v>
      </c>
      <c r="C47" s="26" t="s">
        <v>61</v>
      </c>
      <c r="D47" s="27">
        <v>3100000</v>
      </c>
      <c r="E47" s="27"/>
      <c r="F47" s="27">
        <f t="shared" si="0"/>
        <v>3100000</v>
      </c>
      <c r="G47" s="27">
        <v>3100000</v>
      </c>
      <c r="H47" s="23"/>
    </row>
    <row r="48" spans="1:8" ht="27">
      <c r="A48" s="24">
        <v>4</v>
      </c>
      <c r="B48" s="37" t="s">
        <v>62</v>
      </c>
      <c r="C48" s="26" t="s">
        <v>58</v>
      </c>
      <c r="D48" s="27">
        <v>27000</v>
      </c>
      <c r="E48" s="27"/>
      <c r="F48" s="27">
        <f t="shared" si="0"/>
        <v>27000</v>
      </c>
      <c r="G48" s="27">
        <v>27000</v>
      </c>
      <c r="H48" s="23"/>
    </row>
    <row r="49" spans="1:8" ht="27">
      <c r="A49" s="24">
        <v>5</v>
      </c>
      <c r="B49" s="37" t="s">
        <v>63</v>
      </c>
      <c r="C49" s="26" t="s">
        <v>58</v>
      </c>
      <c r="D49" s="27">
        <v>13000</v>
      </c>
      <c r="E49" s="27"/>
      <c r="F49" s="27">
        <f t="shared" si="0"/>
        <v>13000</v>
      </c>
      <c r="G49" s="27">
        <v>13000</v>
      </c>
      <c r="H49" s="23"/>
    </row>
    <row r="50" spans="1:8" ht="14.25">
      <c r="A50" s="24">
        <v>6</v>
      </c>
      <c r="B50" s="37" t="s">
        <v>64</v>
      </c>
      <c r="C50" s="26" t="s">
        <v>58</v>
      </c>
      <c r="D50" s="27">
        <v>3000</v>
      </c>
      <c r="E50" s="27"/>
      <c r="F50" s="27">
        <f t="shared" si="0"/>
        <v>3000</v>
      </c>
      <c r="G50" s="27">
        <v>3000</v>
      </c>
      <c r="H50" s="38"/>
    </row>
    <row r="51" spans="1:8" ht="27">
      <c r="A51" s="39">
        <v>7</v>
      </c>
      <c r="B51" s="40" t="s">
        <v>65</v>
      </c>
      <c r="C51" s="22"/>
      <c r="D51" s="41">
        <f>SUM(D52:D62)</f>
        <v>102000</v>
      </c>
      <c r="E51" s="41">
        <f>SUM(E52:E62)</f>
        <v>66000</v>
      </c>
      <c r="F51" s="41">
        <f>SUM(F52:F62)</f>
        <v>168000</v>
      </c>
      <c r="G51" s="41">
        <f>SUM(G52:G62)</f>
        <v>168000</v>
      </c>
      <c r="H51" s="41">
        <f>SUM(H52:H61)</f>
        <v>0</v>
      </c>
    </row>
    <row r="52" spans="1:8" ht="14.25">
      <c r="A52" s="42" t="s">
        <v>66</v>
      </c>
      <c r="B52" s="35" t="s">
        <v>67</v>
      </c>
      <c r="C52" s="26" t="s">
        <v>58</v>
      </c>
      <c r="D52" s="27">
        <v>25000</v>
      </c>
      <c r="E52" s="27"/>
      <c r="F52" s="27">
        <f t="shared" si="0"/>
        <v>25000</v>
      </c>
      <c r="G52" s="38">
        <v>25000</v>
      </c>
      <c r="H52" s="38"/>
    </row>
    <row r="53" spans="1:8" ht="12.75" customHeight="1">
      <c r="A53" s="42" t="s">
        <v>68</v>
      </c>
      <c r="B53" s="35" t="s">
        <v>69</v>
      </c>
      <c r="C53" s="26" t="s">
        <v>58</v>
      </c>
      <c r="D53" s="27">
        <v>28000</v>
      </c>
      <c r="E53" s="27"/>
      <c r="F53" s="27">
        <f t="shared" si="0"/>
        <v>28000</v>
      </c>
      <c r="G53" s="38">
        <v>28000</v>
      </c>
      <c r="H53" s="38"/>
    </row>
    <row r="54" spans="1:8" ht="12.75" customHeight="1">
      <c r="A54" s="42" t="s">
        <v>70</v>
      </c>
      <c r="B54" s="35" t="s">
        <v>71</v>
      </c>
      <c r="C54" s="26" t="s">
        <v>58</v>
      </c>
      <c r="D54" s="27">
        <v>0</v>
      </c>
      <c r="E54" s="27"/>
      <c r="F54" s="27">
        <f t="shared" si="0"/>
        <v>0</v>
      </c>
      <c r="G54" s="38">
        <v>0</v>
      </c>
      <c r="H54" s="38"/>
    </row>
    <row r="55" spans="1:8" ht="14.25">
      <c r="A55" s="42" t="s">
        <v>72</v>
      </c>
      <c r="B55" s="35" t="s">
        <v>73</v>
      </c>
      <c r="C55" s="26" t="s">
        <v>58</v>
      </c>
      <c r="D55" s="27">
        <v>10000</v>
      </c>
      <c r="E55" s="27"/>
      <c r="F55" s="27">
        <f>D55+E55</f>
        <v>10000</v>
      </c>
      <c r="G55" s="38">
        <v>10000</v>
      </c>
      <c r="H55" s="38"/>
    </row>
    <row r="56" spans="1:8" ht="14.25">
      <c r="A56" s="42" t="s">
        <v>74</v>
      </c>
      <c r="B56" s="35" t="s">
        <v>75</v>
      </c>
      <c r="C56" s="26" t="s">
        <v>58</v>
      </c>
      <c r="D56" s="27">
        <v>7000</v>
      </c>
      <c r="E56" s="27"/>
      <c r="F56" s="27">
        <f aca="true" t="shared" si="1" ref="F56:F62">D56+E56</f>
        <v>7000</v>
      </c>
      <c r="G56" s="38">
        <v>7000</v>
      </c>
      <c r="H56" s="38"/>
    </row>
    <row r="57" spans="1:8" ht="14.25">
      <c r="A57" s="42" t="s">
        <v>76</v>
      </c>
      <c r="B57" s="35" t="s">
        <v>77</v>
      </c>
      <c r="C57" s="26" t="s">
        <v>58</v>
      </c>
      <c r="D57" s="27">
        <v>4000</v>
      </c>
      <c r="E57" s="27"/>
      <c r="F57" s="27">
        <f t="shared" si="1"/>
        <v>4000</v>
      </c>
      <c r="G57" s="38">
        <v>4000</v>
      </c>
      <c r="H57" s="38"/>
    </row>
    <row r="58" spans="1:8" ht="14.25">
      <c r="A58" s="42" t="s">
        <v>78</v>
      </c>
      <c r="B58" s="35" t="s">
        <v>79</v>
      </c>
      <c r="C58" s="26" t="s">
        <v>58</v>
      </c>
      <c r="D58" s="27">
        <v>18000</v>
      </c>
      <c r="E58" s="27"/>
      <c r="F58" s="27">
        <f t="shared" si="1"/>
        <v>18000</v>
      </c>
      <c r="G58" s="38">
        <v>18000</v>
      </c>
      <c r="H58" s="38"/>
    </row>
    <row r="59" spans="1:8" ht="14.25">
      <c r="A59" s="42" t="s">
        <v>80</v>
      </c>
      <c r="B59" s="35" t="s">
        <v>81</v>
      </c>
      <c r="C59" s="26" t="s">
        <v>58</v>
      </c>
      <c r="D59" s="27">
        <v>4000</v>
      </c>
      <c r="E59" s="27"/>
      <c r="F59" s="27">
        <f t="shared" si="1"/>
        <v>4000</v>
      </c>
      <c r="G59" s="38">
        <v>4000</v>
      </c>
      <c r="H59" s="38"/>
    </row>
    <row r="60" spans="1:8" ht="14.25">
      <c r="A60" s="42" t="s">
        <v>82</v>
      </c>
      <c r="B60" s="35" t="s">
        <v>83</v>
      </c>
      <c r="C60" s="26" t="s">
        <v>58</v>
      </c>
      <c r="D60" s="27">
        <v>3000</v>
      </c>
      <c r="E60" s="27"/>
      <c r="F60" s="27">
        <f t="shared" si="1"/>
        <v>3000</v>
      </c>
      <c r="G60" s="38">
        <v>3000</v>
      </c>
      <c r="H60" s="38"/>
    </row>
    <row r="61" spans="1:8" ht="14.25">
      <c r="A61" s="42" t="s">
        <v>84</v>
      </c>
      <c r="B61" s="35" t="s">
        <v>85</v>
      </c>
      <c r="C61" s="26" t="s">
        <v>58</v>
      </c>
      <c r="D61" s="27">
        <v>3000</v>
      </c>
      <c r="E61" s="27"/>
      <c r="F61" s="27">
        <f t="shared" si="1"/>
        <v>3000</v>
      </c>
      <c r="G61" s="38">
        <v>3000</v>
      </c>
      <c r="H61" s="38"/>
    </row>
    <row r="62" spans="1:8" ht="14.25">
      <c r="A62" s="42" t="s">
        <v>86</v>
      </c>
      <c r="B62" s="35" t="s">
        <v>87</v>
      </c>
      <c r="C62" s="26" t="s">
        <v>58</v>
      </c>
      <c r="D62" s="27"/>
      <c r="E62" s="27">
        <v>66000</v>
      </c>
      <c r="F62" s="27">
        <f t="shared" si="1"/>
        <v>66000</v>
      </c>
      <c r="G62" s="38">
        <v>66000</v>
      </c>
      <c r="H62" s="38"/>
    </row>
    <row r="63" spans="1:8" ht="14.25">
      <c r="A63" s="43" t="s">
        <v>88</v>
      </c>
      <c r="B63" s="44" t="s">
        <v>89</v>
      </c>
      <c r="C63" s="26">
        <v>84</v>
      </c>
      <c r="D63" s="45">
        <v>50745000</v>
      </c>
      <c r="E63" s="45"/>
      <c r="F63" s="45">
        <f>D63+E63</f>
        <v>50745000</v>
      </c>
      <c r="G63" s="45">
        <f>51000000-285000+30000</f>
        <v>50745000</v>
      </c>
      <c r="H63" s="46"/>
    </row>
    <row r="64" spans="1:8" ht="14.25">
      <c r="A64" s="47"/>
      <c r="B64" s="17" t="s">
        <v>90</v>
      </c>
      <c r="C64" s="48"/>
      <c r="D64" s="49">
        <f>SUM(D65:D65)</f>
        <v>15000</v>
      </c>
      <c r="E64" s="49">
        <f>SUM(E65:E65)</f>
        <v>0</v>
      </c>
      <c r="F64" s="49">
        <f>SUM(F65:F65)</f>
        <v>15000</v>
      </c>
      <c r="G64" s="49">
        <f>SUM(G65:G65)</f>
        <v>15000</v>
      </c>
      <c r="H64" s="49">
        <f>SUM(H65:H65)</f>
        <v>0</v>
      </c>
    </row>
    <row r="65" spans="1:8" ht="14.25">
      <c r="A65" s="50">
        <v>1</v>
      </c>
      <c r="B65" s="32" t="s">
        <v>91</v>
      </c>
      <c r="C65" s="51" t="s">
        <v>38</v>
      </c>
      <c r="D65" s="27">
        <v>15000</v>
      </c>
      <c r="E65" s="27"/>
      <c r="F65" s="27">
        <f>D65+E65</f>
        <v>15000</v>
      </c>
      <c r="G65" s="27">
        <v>15000</v>
      </c>
      <c r="H65" s="52"/>
    </row>
    <row r="66" spans="1:8" ht="27">
      <c r="A66" s="53"/>
      <c r="B66" s="54" t="s">
        <v>92</v>
      </c>
      <c r="C66" s="55"/>
      <c r="D66" s="56">
        <f>SUM(D67:D69)</f>
        <v>12000</v>
      </c>
      <c r="E66" s="56">
        <f>SUM(E67:E69)</f>
        <v>0</v>
      </c>
      <c r="F66" s="56">
        <f>SUM(F67:F69)</f>
        <v>12000</v>
      </c>
      <c r="G66" s="56">
        <f>SUM(G67:G69)</f>
        <v>12000</v>
      </c>
      <c r="H66" s="56">
        <f>SUM(H67:H69)</f>
        <v>0</v>
      </c>
    </row>
    <row r="67" spans="1:8" ht="14.25">
      <c r="A67" s="50">
        <v>1</v>
      </c>
      <c r="B67" s="32" t="s">
        <v>93</v>
      </c>
      <c r="C67" s="57" t="s">
        <v>94</v>
      </c>
      <c r="D67" s="27">
        <v>3000</v>
      </c>
      <c r="E67" s="27"/>
      <c r="F67" s="27">
        <f>D67+E67</f>
        <v>3000</v>
      </c>
      <c r="G67" s="31">
        <v>3000</v>
      </c>
      <c r="H67" s="31"/>
    </row>
    <row r="68" spans="1:8" ht="14.25">
      <c r="A68" s="50">
        <v>2</v>
      </c>
      <c r="B68" s="32" t="s">
        <v>95</v>
      </c>
      <c r="C68" s="57" t="s">
        <v>94</v>
      </c>
      <c r="D68" s="27">
        <v>5000</v>
      </c>
      <c r="E68" s="27"/>
      <c r="F68" s="27">
        <f>D68+E68</f>
        <v>5000</v>
      </c>
      <c r="G68" s="31">
        <v>5000</v>
      </c>
      <c r="H68" s="31"/>
    </row>
    <row r="69" spans="1:8" ht="14.25">
      <c r="A69" s="50">
        <v>3</v>
      </c>
      <c r="B69" s="32" t="s">
        <v>96</v>
      </c>
      <c r="C69" s="57" t="s">
        <v>94</v>
      </c>
      <c r="D69" s="27">
        <v>4000</v>
      </c>
      <c r="E69" s="27"/>
      <c r="F69" s="27">
        <f>D69+E69</f>
        <v>4000</v>
      </c>
      <c r="G69" s="31">
        <v>4000</v>
      </c>
      <c r="H69" s="31"/>
    </row>
    <row r="70" spans="1:8" ht="27">
      <c r="A70" s="53"/>
      <c r="B70" s="54" t="s">
        <v>97</v>
      </c>
      <c r="C70" s="58"/>
      <c r="D70" s="56">
        <f>SUM(D71:D72)</f>
        <v>17000</v>
      </c>
      <c r="E70" s="56">
        <f>SUM(E71:E72)</f>
        <v>0</v>
      </c>
      <c r="F70" s="56">
        <f>SUM(F71:F72)</f>
        <v>17000</v>
      </c>
      <c r="G70" s="56">
        <f>SUM(G71:G72)</f>
        <v>17000</v>
      </c>
      <c r="H70" s="56">
        <f>SUM(H71:H72)</f>
        <v>0</v>
      </c>
    </row>
    <row r="71" spans="1:8" ht="14.25">
      <c r="A71" s="59">
        <v>1</v>
      </c>
      <c r="B71" s="60" t="s">
        <v>98</v>
      </c>
      <c r="C71" s="26" t="s">
        <v>94</v>
      </c>
      <c r="D71" s="27">
        <v>12000</v>
      </c>
      <c r="E71" s="61"/>
      <c r="F71" s="27">
        <f>D71+E71</f>
        <v>12000</v>
      </c>
      <c r="G71" s="61">
        <v>12000</v>
      </c>
      <c r="H71" s="62"/>
    </row>
    <row r="72" spans="1:8" ht="27">
      <c r="A72" s="59">
        <v>2</v>
      </c>
      <c r="B72" s="63" t="s">
        <v>99</v>
      </c>
      <c r="C72" s="26" t="s">
        <v>94</v>
      </c>
      <c r="D72" s="27">
        <v>5000</v>
      </c>
      <c r="E72" s="61"/>
      <c r="F72" s="27">
        <f>D72+E72</f>
        <v>5000</v>
      </c>
      <c r="G72" s="61">
        <v>5000</v>
      </c>
      <c r="H72" s="62"/>
    </row>
    <row r="73" spans="1:8" ht="27">
      <c r="A73" s="53"/>
      <c r="B73" s="54" t="s">
        <v>100</v>
      </c>
      <c r="C73" s="58"/>
      <c r="D73" s="64">
        <f>SUM(D74)</f>
        <v>10000</v>
      </c>
      <c r="E73" s="64">
        <f>SUM(E74)</f>
        <v>0</v>
      </c>
      <c r="F73" s="64">
        <f>SUM(F74)</f>
        <v>10000</v>
      </c>
      <c r="G73" s="64">
        <f>SUM(G74)</f>
        <v>10000</v>
      </c>
      <c r="H73" s="64">
        <f>SUM(H74)</f>
        <v>0</v>
      </c>
    </row>
    <row r="74" spans="1:8" ht="14.25">
      <c r="A74" s="50">
        <v>1</v>
      </c>
      <c r="B74" s="65" t="s">
        <v>101</v>
      </c>
      <c r="C74" s="26" t="s">
        <v>94</v>
      </c>
      <c r="D74" s="27">
        <v>10000</v>
      </c>
      <c r="E74" s="27"/>
      <c r="F74" s="27">
        <f>D74+E74</f>
        <v>10000</v>
      </c>
      <c r="G74" s="27">
        <v>10000</v>
      </c>
      <c r="H74" s="31"/>
    </row>
    <row r="75" spans="1:8" ht="14.25">
      <c r="A75" s="66"/>
      <c r="B75" s="67" t="s">
        <v>102</v>
      </c>
      <c r="C75" s="68"/>
      <c r="D75" s="49">
        <f>D76+D114</f>
        <v>5388000</v>
      </c>
      <c r="E75" s="49">
        <f>E76+E114</f>
        <v>65000</v>
      </c>
      <c r="F75" s="49">
        <f>F76+F114</f>
        <v>5453000</v>
      </c>
      <c r="G75" s="49">
        <f>G76+G114</f>
        <v>4550000</v>
      </c>
      <c r="H75" s="49">
        <f>H76+H114</f>
        <v>903000</v>
      </c>
    </row>
    <row r="76" spans="1:8" ht="31.5" customHeight="1">
      <c r="A76" s="69"/>
      <c r="B76" s="70" t="s">
        <v>103</v>
      </c>
      <c r="C76" s="71">
        <v>66</v>
      </c>
      <c r="D76" s="72">
        <f>SUM(D77:D113)</f>
        <v>4664000</v>
      </c>
      <c r="E76" s="72">
        <f>SUM(E77:E113)</f>
        <v>0</v>
      </c>
      <c r="F76" s="72">
        <f>SUM(F77:F113)</f>
        <v>4664000</v>
      </c>
      <c r="G76" s="72">
        <f>SUM(G77:G113)</f>
        <v>4000000</v>
      </c>
      <c r="H76" s="72">
        <f>SUM(H77:H113)</f>
        <v>664000</v>
      </c>
    </row>
    <row r="77" spans="1:8" ht="14.25">
      <c r="A77" s="73">
        <v>1</v>
      </c>
      <c r="B77" s="28" t="s">
        <v>104</v>
      </c>
      <c r="C77" s="74" t="s">
        <v>41</v>
      </c>
      <c r="D77" s="27">
        <v>80000</v>
      </c>
      <c r="E77" s="27"/>
      <c r="F77" s="27">
        <f aca="true" t="shared" si="2" ref="F77:F113">D77+E77</f>
        <v>80000</v>
      </c>
      <c r="G77" s="75">
        <v>80000</v>
      </c>
      <c r="H77" s="76"/>
    </row>
    <row r="78" spans="1:8" ht="14.25">
      <c r="A78" s="73">
        <v>2</v>
      </c>
      <c r="B78" s="28" t="s">
        <v>105</v>
      </c>
      <c r="C78" s="74" t="s">
        <v>41</v>
      </c>
      <c r="D78" s="27">
        <v>9000</v>
      </c>
      <c r="E78" s="27"/>
      <c r="F78" s="27">
        <f t="shared" si="2"/>
        <v>9000</v>
      </c>
      <c r="G78" s="75">
        <v>9000</v>
      </c>
      <c r="H78" s="76"/>
    </row>
    <row r="79" spans="1:8" ht="14.25">
      <c r="A79" s="73">
        <v>3</v>
      </c>
      <c r="B79" s="28" t="s">
        <v>106</v>
      </c>
      <c r="C79" s="74" t="s">
        <v>41</v>
      </c>
      <c r="D79" s="27">
        <v>36000</v>
      </c>
      <c r="E79" s="27"/>
      <c r="F79" s="27">
        <f t="shared" si="2"/>
        <v>36000</v>
      </c>
      <c r="G79" s="75">
        <v>36000</v>
      </c>
      <c r="H79" s="76"/>
    </row>
    <row r="80" spans="1:8" ht="14.25">
      <c r="A80" s="73">
        <v>4</v>
      </c>
      <c r="B80" s="28" t="s">
        <v>107</v>
      </c>
      <c r="C80" s="74" t="s">
        <v>41</v>
      </c>
      <c r="D80" s="27">
        <v>80000</v>
      </c>
      <c r="E80" s="27"/>
      <c r="F80" s="27">
        <f t="shared" si="2"/>
        <v>80000</v>
      </c>
      <c r="G80" s="75">
        <v>80000</v>
      </c>
      <c r="H80" s="76"/>
    </row>
    <row r="81" spans="1:8" ht="14.25">
      <c r="A81" s="73">
        <v>5</v>
      </c>
      <c r="B81" s="28" t="s">
        <v>108</v>
      </c>
      <c r="C81" s="74" t="s">
        <v>41</v>
      </c>
      <c r="D81" s="27">
        <v>80000</v>
      </c>
      <c r="E81" s="27"/>
      <c r="F81" s="27">
        <f t="shared" si="2"/>
        <v>80000</v>
      </c>
      <c r="G81" s="75">
        <v>80000</v>
      </c>
      <c r="H81" s="76"/>
    </row>
    <row r="82" spans="1:8" ht="14.25">
      <c r="A82" s="73">
        <v>6</v>
      </c>
      <c r="B82" s="28" t="s">
        <v>109</v>
      </c>
      <c r="C82" s="74" t="s">
        <v>41</v>
      </c>
      <c r="D82" s="27">
        <v>53000</v>
      </c>
      <c r="E82" s="27"/>
      <c r="F82" s="27">
        <f t="shared" si="2"/>
        <v>53000</v>
      </c>
      <c r="G82" s="75">
        <v>53000</v>
      </c>
      <c r="H82" s="76"/>
    </row>
    <row r="83" spans="1:8" ht="14.25">
      <c r="A83" s="73">
        <v>7</v>
      </c>
      <c r="B83" s="28" t="s">
        <v>110</v>
      </c>
      <c r="C83" s="74" t="s">
        <v>41</v>
      </c>
      <c r="D83" s="27">
        <v>52000</v>
      </c>
      <c r="E83" s="27"/>
      <c r="F83" s="27">
        <f t="shared" si="2"/>
        <v>52000</v>
      </c>
      <c r="G83" s="75">
        <v>52000</v>
      </c>
      <c r="H83" s="76"/>
    </row>
    <row r="84" spans="1:8" ht="14.25">
      <c r="A84" s="73">
        <v>8</v>
      </c>
      <c r="B84" s="28" t="s">
        <v>111</v>
      </c>
      <c r="C84" s="74" t="s">
        <v>41</v>
      </c>
      <c r="D84" s="27">
        <v>20000</v>
      </c>
      <c r="E84" s="27"/>
      <c r="F84" s="27">
        <f t="shared" si="2"/>
        <v>20000</v>
      </c>
      <c r="G84" s="75">
        <v>20000</v>
      </c>
      <c r="H84" s="76"/>
    </row>
    <row r="85" spans="1:8" ht="14.25">
      <c r="A85" s="73">
        <v>9</v>
      </c>
      <c r="B85" s="28" t="s">
        <v>112</v>
      </c>
      <c r="C85" s="74" t="s">
        <v>41</v>
      </c>
      <c r="D85" s="27">
        <v>9000</v>
      </c>
      <c r="E85" s="27"/>
      <c r="F85" s="27">
        <f t="shared" si="2"/>
        <v>9000</v>
      </c>
      <c r="G85" s="75">
        <v>9000</v>
      </c>
      <c r="H85" s="76"/>
    </row>
    <row r="86" spans="1:8" ht="14.25">
      <c r="A86" s="73">
        <v>10</v>
      </c>
      <c r="B86" s="28" t="s">
        <v>113</v>
      </c>
      <c r="C86" s="74" t="s">
        <v>41</v>
      </c>
      <c r="D86" s="27">
        <v>152000</v>
      </c>
      <c r="E86" s="27"/>
      <c r="F86" s="27">
        <f t="shared" si="2"/>
        <v>152000</v>
      </c>
      <c r="G86" s="75">
        <v>152000</v>
      </c>
      <c r="H86" s="76"/>
    </row>
    <row r="87" spans="1:8" ht="14.25">
      <c r="A87" s="73">
        <v>11</v>
      </c>
      <c r="B87" s="28" t="s">
        <v>114</v>
      </c>
      <c r="C87" s="74" t="s">
        <v>41</v>
      </c>
      <c r="D87" s="27">
        <v>438000</v>
      </c>
      <c r="E87" s="27"/>
      <c r="F87" s="27">
        <f t="shared" si="2"/>
        <v>438000</v>
      </c>
      <c r="G87" s="75">
        <v>438000</v>
      </c>
      <c r="H87" s="76"/>
    </row>
    <row r="88" spans="1:8" ht="14.25">
      <c r="A88" s="73">
        <v>12</v>
      </c>
      <c r="B88" s="25" t="s">
        <v>115</v>
      </c>
      <c r="C88" s="74" t="s">
        <v>41</v>
      </c>
      <c r="D88" s="27">
        <v>30000</v>
      </c>
      <c r="E88" s="27"/>
      <c r="F88" s="27">
        <f t="shared" si="2"/>
        <v>30000</v>
      </c>
      <c r="G88" s="75">
        <v>30000</v>
      </c>
      <c r="H88" s="76"/>
    </row>
    <row r="89" spans="1:8" ht="39.75">
      <c r="A89" s="73">
        <v>13</v>
      </c>
      <c r="B89" s="25" t="s">
        <v>116</v>
      </c>
      <c r="C89" s="74" t="s">
        <v>41</v>
      </c>
      <c r="D89" s="27">
        <v>15000</v>
      </c>
      <c r="E89" s="27"/>
      <c r="F89" s="27">
        <f t="shared" si="2"/>
        <v>15000</v>
      </c>
      <c r="G89" s="75">
        <v>15000</v>
      </c>
      <c r="H89" s="76"/>
    </row>
    <row r="90" spans="1:8" ht="14.25">
      <c r="A90" s="73">
        <v>14</v>
      </c>
      <c r="B90" s="25" t="s">
        <v>117</v>
      </c>
      <c r="C90" s="74" t="s">
        <v>41</v>
      </c>
      <c r="D90" s="27">
        <v>80000</v>
      </c>
      <c r="E90" s="27"/>
      <c r="F90" s="27">
        <f t="shared" si="2"/>
        <v>80000</v>
      </c>
      <c r="G90" s="75">
        <v>80000</v>
      </c>
      <c r="H90" s="76"/>
    </row>
    <row r="91" spans="1:8" ht="14.25">
      <c r="A91" s="73">
        <v>15</v>
      </c>
      <c r="B91" s="28" t="s">
        <v>118</v>
      </c>
      <c r="C91" s="74" t="s">
        <v>41</v>
      </c>
      <c r="D91" s="27">
        <v>36000</v>
      </c>
      <c r="E91" s="27"/>
      <c r="F91" s="27">
        <f t="shared" si="2"/>
        <v>36000</v>
      </c>
      <c r="G91" s="75">
        <v>36000</v>
      </c>
      <c r="H91" s="76"/>
    </row>
    <row r="92" spans="1:8" ht="14.25">
      <c r="A92" s="73">
        <v>16</v>
      </c>
      <c r="B92" s="28" t="s">
        <v>119</v>
      </c>
      <c r="C92" s="74" t="s">
        <v>41</v>
      </c>
      <c r="D92" s="27">
        <v>150000</v>
      </c>
      <c r="E92" s="27"/>
      <c r="F92" s="27">
        <f t="shared" si="2"/>
        <v>150000</v>
      </c>
      <c r="G92" s="75">
        <v>150000</v>
      </c>
      <c r="H92" s="76"/>
    </row>
    <row r="93" spans="1:8" ht="14.25">
      <c r="A93" s="73">
        <v>17</v>
      </c>
      <c r="B93" s="25" t="s">
        <v>120</v>
      </c>
      <c r="C93" s="74" t="s">
        <v>41</v>
      </c>
      <c r="D93" s="27">
        <v>30000</v>
      </c>
      <c r="E93" s="27"/>
      <c r="F93" s="27">
        <f t="shared" si="2"/>
        <v>30000</v>
      </c>
      <c r="G93" s="75">
        <v>30000</v>
      </c>
      <c r="H93" s="76"/>
    </row>
    <row r="94" spans="1:8" ht="14.25" customHeight="1">
      <c r="A94" s="73">
        <v>18</v>
      </c>
      <c r="B94" s="28" t="s">
        <v>121</v>
      </c>
      <c r="C94" s="74" t="s">
        <v>41</v>
      </c>
      <c r="D94" s="27">
        <v>10000</v>
      </c>
      <c r="E94" s="27"/>
      <c r="F94" s="27">
        <f t="shared" si="2"/>
        <v>10000</v>
      </c>
      <c r="G94" s="75">
        <v>10000</v>
      </c>
      <c r="H94" s="76"/>
    </row>
    <row r="95" spans="1:8" ht="14.25">
      <c r="A95" s="73">
        <v>19</v>
      </c>
      <c r="B95" s="25" t="s">
        <v>122</v>
      </c>
      <c r="C95" s="74" t="s">
        <v>41</v>
      </c>
      <c r="D95" s="27">
        <v>15000</v>
      </c>
      <c r="E95" s="27"/>
      <c r="F95" s="27">
        <f t="shared" si="2"/>
        <v>15000</v>
      </c>
      <c r="G95" s="75">
        <v>15000</v>
      </c>
      <c r="H95" s="76"/>
    </row>
    <row r="96" spans="1:8" ht="14.25">
      <c r="A96" s="73">
        <v>20</v>
      </c>
      <c r="B96" s="28" t="s">
        <v>123</v>
      </c>
      <c r="C96" s="74" t="s">
        <v>41</v>
      </c>
      <c r="D96" s="27">
        <v>15000</v>
      </c>
      <c r="E96" s="27"/>
      <c r="F96" s="27">
        <f t="shared" si="2"/>
        <v>15000</v>
      </c>
      <c r="G96" s="75">
        <v>15000</v>
      </c>
      <c r="H96" s="76"/>
    </row>
    <row r="97" spans="1:8" ht="14.25">
      <c r="A97" s="73">
        <v>21</v>
      </c>
      <c r="B97" s="25" t="s">
        <v>124</v>
      </c>
      <c r="C97" s="74" t="s">
        <v>41</v>
      </c>
      <c r="D97" s="27">
        <v>50000</v>
      </c>
      <c r="E97" s="27"/>
      <c r="F97" s="27">
        <f t="shared" si="2"/>
        <v>50000</v>
      </c>
      <c r="G97" s="75">
        <v>50000</v>
      </c>
      <c r="H97" s="76"/>
    </row>
    <row r="98" spans="1:8" ht="14.25">
      <c r="A98" s="73">
        <v>22</v>
      </c>
      <c r="B98" s="25" t="s">
        <v>125</v>
      </c>
      <c r="C98" s="74" t="s">
        <v>41</v>
      </c>
      <c r="D98" s="27">
        <v>826000</v>
      </c>
      <c r="E98" s="27"/>
      <c r="F98" s="27">
        <f t="shared" si="2"/>
        <v>826000</v>
      </c>
      <c r="G98" s="75">
        <v>826000</v>
      </c>
      <c r="H98" s="76"/>
    </row>
    <row r="99" spans="1:8" ht="14.25">
      <c r="A99" s="73">
        <v>23</v>
      </c>
      <c r="B99" s="25" t="s">
        <v>126</v>
      </c>
      <c r="C99" s="74" t="s">
        <v>41</v>
      </c>
      <c r="D99" s="27">
        <v>54000</v>
      </c>
      <c r="E99" s="27"/>
      <c r="F99" s="27">
        <f t="shared" si="2"/>
        <v>54000</v>
      </c>
      <c r="G99" s="75">
        <v>54000</v>
      </c>
      <c r="H99" s="76"/>
    </row>
    <row r="100" spans="1:8" ht="14.25">
      <c r="A100" s="73">
        <v>24</v>
      </c>
      <c r="B100" s="25" t="s">
        <v>127</v>
      </c>
      <c r="C100" s="74" t="s">
        <v>41</v>
      </c>
      <c r="D100" s="27">
        <v>270000</v>
      </c>
      <c r="E100" s="27"/>
      <c r="F100" s="27">
        <f t="shared" si="2"/>
        <v>270000</v>
      </c>
      <c r="G100" s="75">
        <v>270000</v>
      </c>
      <c r="H100" s="76"/>
    </row>
    <row r="101" spans="1:8" ht="14.25">
      <c r="A101" s="73">
        <v>25</v>
      </c>
      <c r="B101" s="25" t="s">
        <v>128</v>
      </c>
      <c r="C101" s="74" t="s">
        <v>41</v>
      </c>
      <c r="D101" s="27">
        <v>120000</v>
      </c>
      <c r="E101" s="27"/>
      <c r="F101" s="27">
        <f t="shared" si="2"/>
        <v>120000</v>
      </c>
      <c r="G101" s="75">
        <v>120000</v>
      </c>
      <c r="H101" s="76"/>
    </row>
    <row r="102" spans="1:8" ht="14.25">
      <c r="A102" s="73">
        <v>26</v>
      </c>
      <c r="B102" s="25" t="s">
        <v>129</v>
      </c>
      <c r="C102" s="74" t="s">
        <v>41</v>
      </c>
      <c r="D102" s="27">
        <v>710000</v>
      </c>
      <c r="E102" s="27"/>
      <c r="F102" s="27">
        <f t="shared" si="2"/>
        <v>710000</v>
      </c>
      <c r="G102" s="75">
        <v>710000</v>
      </c>
      <c r="H102" s="76"/>
    </row>
    <row r="103" spans="1:8" ht="14.25">
      <c r="A103" s="73">
        <v>27</v>
      </c>
      <c r="B103" s="25" t="s">
        <v>130</v>
      </c>
      <c r="C103" s="74" t="s">
        <v>41</v>
      </c>
      <c r="D103" s="27">
        <v>110000</v>
      </c>
      <c r="E103" s="27"/>
      <c r="F103" s="27">
        <f t="shared" si="2"/>
        <v>110000</v>
      </c>
      <c r="G103" s="75">
        <v>110000</v>
      </c>
      <c r="H103" s="76"/>
    </row>
    <row r="104" spans="1:8" ht="14.25">
      <c r="A104" s="73">
        <v>28</v>
      </c>
      <c r="B104" s="25" t="s">
        <v>131</v>
      </c>
      <c r="C104" s="74" t="s">
        <v>41</v>
      </c>
      <c r="D104" s="27">
        <v>40000</v>
      </c>
      <c r="E104" s="27"/>
      <c r="F104" s="27">
        <f t="shared" si="2"/>
        <v>40000</v>
      </c>
      <c r="G104" s="75">
        <v>40000</v>
      </c>
      <c r="H104" s="76"/>
    </row>
    <row r="105" spans="1:8" ht="14.25">
      <c r="A105" s="73">
        <v>29</v>
      </c>
      <c r="B105" s="25" t="s">
        <v>132</v>
      </c>
      <c r="C105" s="74" t="s">
        <v>41</v>
      </c>
      <c r="D105" s="27">
        <v>360000</v>
      </c>
      <c r="E105" s="27"/>
      <c r="F105" s="27">
        <f t="shared" si="2"/>
        <v>360000</v>
      </c>
      <c r="G105" s="75">
        <v>156000</v>
      </c>
      <c r="H105" s="77">
        <v>204000</v>
      </c>
    </row>
    <row r="106" spans="1:8" ht="14.25">
      <c r="A106" s="73">
        <v>30</v>
      </c>
      <c r="B106" s="25" t="s">
        <v>133</v>
      </c>
      <c r="C106" s="74" t="s">
        <v>41</v>
      </c>
      <c r="D106" s="27">
        <v>200000</v>
      </c>
      <c r="E106" s="27"/>
      <c r="F106" s="27">
        <f t="shared" si="2"/>
        <v>200000</v>
      </c>
      <c r="G106" s="75"/>
      <c r="H106" s="77">
        <v>200000</v>
      </c>
    </row>
    <row r="107" spans="1:8" ht="14.25">
      <c r="A107" s="73">
        <v>31</v>
      </c>
      <c r="B107" s="78" t="s">
        <v>134</v>
      </c>
      <c r="C107" s="74" t="s">
        <v>41</v>
      </c>
      <c r="D107" s="27">
        <v>18000</v>
      </c>
      <c r="E107" s="27"/>
      <c r="F107" s="27">
        <f t="shared" si="2"/>
        <v>18000</v>
      </c>
      <c r="G107" s="75">
        <v>18000</v>
      </c>
      <c r="H107" s="77"/>
    </row>
    <row r="108" spans="1:8" ht="14.25">
      <c r="A108" s="73">
        <v>32</v>
      </c>
      <c r="B108" s="78" t="s">
        <v>135</v>
      </c>
      <c r="C108" s="74" t="s">
        <v>41</v>
      </c>
      <c r="D108" s="27">
        <v>48000</v>
      </c>
      <c r="E108" s="27"/>
      <c r="F108" s="27">
        <f t="shared" si="2"/>
        <v>48000</v>
      </c>
      <c r="G108" s="75">
        <v>48000</v>
      </c>
      <c r="H108" s="77"/>
    </row>
    <row r="109" spans="1:8" ht="14.25">
      <c r="A109" s="73">
        <v>33</v>
      </c>
      <c r="B109" s="78" t="s">
        <v>136</v>
      </c>
      <c r="C109" s="74" t="s">
        <v>41</v>
      </c>
      <c r="D109" s="27">
        <v>60000</v>
      </c>
      <c r="E109" s="27"/>
      <c r="F109" s="27">
        <f t="shared" si="2"/>
        <v>60000</v>
      </c>
      <c r="G109" s="75">
        <v>60000</v>
      </c>
      <c r="H109" s="77"/>
    </row>
    <row r="110" spans="1:8" ht="14.25">
      <c r="A110" s="73">
        <v>34</v>
      </c>
      <c r="B110" s="78" t="s">
        <v>137</v>
      </c>
      <c r="C110" s="74" t="s">
        <v>41</v>
      </c>
      <c r="D110" s="27">
        <v>216000</v>
      </c>
      <c r="E110" s="27"/>
      <c r="F110" s="27">
        <f t="shared" si="2"/>
        <v>216000</v>
      </c>
      <c r="G110" s="75">
        <v>116000</v>
      </c>
      <c r="H110" s="77">
        <f>91098+8902</f>
        <v>100000</v>
      </c>
    </row>
    <row r="111" spans="1:8" ht="14.25">
      <c r="A111" s="73">
        <v>35</v>
      </c>
      <c r="B111" s="78" t="s">
        <v>138</v>
      </c>
      <c r="C111" s="74" t="s">
        <v>41</v>
      </c>
      <c r="D111" s="27">
        <v>4000</v>
      </c>
      <c r="E111" s="27"/>
      <c r="F111" s="27">
        <f t="shared" si="2"/>
        <v>4000</v>
      </c>
      <c r="G111" s="75"/>
      <c r="H111" s="77">
        <v>4000</v>
      </c>
    </row>
    <row r="112" spans="1:8" ht="14.25">
      <c r="A112" s="73">
        <v>36</v>
      </c>
      <c r="B112" s="78" t="s">
        <v>139</v>
      </c>
      <c r="C112" s="74" t="s">
        <v>41</v>
      </c>
      <c r="D112" s="27">
        <v>32000</v>
      </c>
      <c r="E112" s="27"/>
      <c r="F112" s="27">
        <f t="shared" si="2"/>
        <v>32000</v>
      </c>
      <c r="G112" s="75">
        <v>32000</v>
      </c>
      <c r="H112" s="77"/>
    </row>
    <row r="113" spans="1:8" ht="14.25">
      <c r="A113" s="73">
        <v>37</v>
      </c>
      <c r="B113" s="78" t="s">
        <v>140</v>
      </c>
      <c r="C113" s="74" t="s">
        <v>41</v>
      </c>
      <c r="D113" s="27">
        <v>156000</v>
      </c>
      <c r="E113" s="27"/>
      <c r="F113" s="27">
        <f t="shared" si="2"/>
        <v>156000</v>
      </c>
      <c r="G113" s="75"/>
      <c r="H113" s="77">
        <v>156000</v>
      </c>
    </row>
    <row r="114" spans="1:8" ht="14.25">
      <c r="A114" s="79"/>
      <c r="B114" s="80" t="s">
        <v>141</v>
      </c>
      <c r="C114" s="81">
        <v>66</v>
      </c>
      <c r="D114" s="82">
        <f>SUM(D115:D127)</f>
        <v>724000</v>
      </c>
      <c r="E114" s="82">
        <f>SUM(E115:E127)</f>
        <v>65000</v>
      </c>
      <c r="F114" s="82">
        <f>SUM(F115:F127)</f>
        <v>789000</v>
      </c>
      <c r="G114" s="82">
        <f>SUM(G115:G127)</f>
        <v>550000</v>
      </c>
      <c r="H114" s="82">
        <f>SUM(H115:H127)</f>
        <v>239000</v>
      </c>
    </row>
    <row r="115" spans="1:8" ht="27">
      <c r="A115" s="73">
        <v>1</v>
      </c>
      <c r="B115" s="32" t="s">
        <v>142</v>
      </c>
      <c r="C115" s="83" t="s">
        <v>41</v>
      </c>
      <c r="D115" s="27">
        <v>55000</v>
      </c>
      <c r="E115" s="27"/>
      <c r="F115" s="27">
        <f aca="true" t="shared" si="3" ref="F115:F127">D115+E115</f>
        <v>55000</v>
      </c>
      <c r="G115" s="27">
        <v>55000</v>
      </c>
      <c r="H115" s="84"/>
    </row>
    <row r="116" spans="1:8" ht="27">
      <c r="A116" s="73">
        <v>2</v>
      </c>
      <c r="B116" s="32" t="s">
        <v>143</v>
      </c>
      <c r="C116" s="83" t="s">
        <v>41</v>
      </c>
      <c r="D116" s="27">
        <v>20000</v>
      </c>
      <c r="E116" s="27"/>
      <c r="F116" s="27">
        <f t="shared" si="3"/>
        <v>20000</v>
      </c>
      <c r="G116" s="27">
        <v>20000</v>
      </c>
      <c r="H116" s="84"/>
    </row>
    <row r="117" spans="1:8" ht="27">
      <c r="A117" s="73">
        <v>3</v>
      </c>
      <c r="B117" s="32" t="s">
        <v>144</v>
      </c>
      <c r="C117" s="83" t="s">
        <v>41</v>
      </c>
      <c r="D117" s="27">
        <v>10000</v>
      </c>
      <c r="E117" s="27"/>
      <c r="F117" s="27">
        <f t="shared" si="3"/>
        <v>10000</v>
      </c>
      <c r="G117" s="27">
        <v>10000</v>
      </c>
      <c r="H117" s="84"/>
    </row>
    <row r="118" spans="1:8" ht="27">
      <c r="A118" s="73">
        <v>4</v>
      </c>
      <c r="B118" s="32" t="s">
        <v>145</v>
      </c>
      <c r="C118" s="83" t="s">
        <v>41</v>
      </c>
      <c r="D118" s="27">
        <v>25000</v>
      </c>
      <c r="E118" s="27"/>
      <c r="F118" s="27">
        <f t="shared" si="3"/>
        <v>25000</v>
      </c>
      <c r="G118" s="27">
        <v>25000</v>
      </c>
      <c r="H118" s="84"/>
    </row>
    <row r="119" spans="1:8" ht="27">
      <c r="A119" s="73">
        <v>5</v>
      </c>
      <c r="B119" s="32" t="s">
        <v>146</v>
      </c>
      <c r="C119" s="83" t="s">
        <v>41</v>
      </c>
      <c r="D119" s="27">
        <v>10000</v>
      </c>
      <c r="E119" s="27"/>
      <c r="F119" s="27">
        <f t="shared" si="3"/>
        <v>10000</v>
      </c>
      <c r="G119" s="27">
        <v>10000</v>
      </c>
      <c r="H119" s="84"/>
    </row>
    <row r="120" spans="1:8" ht="14.25">
      <c r="A120" s="73">
        <v>6</v>
      </c>
      <c r="B120" s="32" t="s">
        <v>147</v>
      </c>
      <c r="C120" s="83" t="s">
        <v>41</v>
      </c>
      <c r="D120" s="27">
        <v>170000</v>
      </c>
      <c r="E120" s="27"/>
      <c r="F120" s="27">
        <f t="shared" si="3"/>
        <v>170000</v>
      </c>
      <c r="G120" s="27">
        <v>170000</v>
      </c>
      <c r="H120" s="38"/>
    </row>
    <row r="121" spans="1:8" ht="14.25">
      <c r="A121" s="73">
        <v>7</v>
      </c>
      <c r="B121" s="32" t="s">
        <v>148</v>
      </c>
      <c r="C121" s="83" t="s">
        <v>41</v>
      </c>
      <c r="D121" s="27">
        <v>157000</v>
      </c>
      <c r="E121" s="27"/>
      <c r="F121" s="27">
        <f t="shared" si="3"/>
        <v>157000</v>
      </c>
      <c r="G121" s="27"/>
      <c r="H121" s="84">
        <v>157000</v>
      </c>
    </row>
    <row r="122" spans="1:8" ht="14.25">
      <c r="A122" s="73">
        <v>8</v>
      </c>
      <c r="B122" s="24" t="s">
        <v>149</v>
      </c>
      <c r="C122" s="85" t="s">
        <v>41</v>
      </c>
      <c r="D122" s="27">
        <v>77000</v>
      </c>
      <c r="E122" s="86"/>
      <c r="F122" s="27">
        <f t="shared" si="3"/>
        <v>77000</v>
      </c>
      <c r="G122" s="86"/>
      <c r="H122" s="87">
        <v>77000</v>
      </c>
    </row>
    <row r="123" spans="1:8" ht="14.25">
      <c r="A123" s="73">
        <v>9</v>
      </c>
      <c r="B123" s="24" t="s">
        <v>150</v>
      </c>
      <c r="C123" s="85" t="s">
        <v>41</v>
      </c>
      <c r="D123" s="27">
        <v>35000</v>
      </c>
      <c r="E123" s="86">
        <v>-35000</v>
      </c>
      <c r="F123" s="27">
        <f t="shared" si="3"/>
        <v>0</v>
      </c>
      <c r="G123" s="86"/>
      <c r="H123" s="87"/>
    </row>
    <row r="124" spans="1:8" ht="14.25">
      <c r="A124" s="73">
        <v>10</v>
      </c>
      <c r="B124" s="24" t="s">
        <v>151</v>
      </c>
      <c r="C124" s="85" t="s">
        <v>41</v>
      </c>
      <c r="D124" s="86">
        <v>160000</v>
      </c>
      <c r="E124" s="86"/>
      <c r="F124" s="27">
        <f t="shared" si="3"/>
        <v>160000</v>
      </c>
      <c r="G124" s="86">
        <v>160000</v>
      </c>
      <c r="H124" s="87"/>
    </row>
    <row r="125" spans="1:8" ht="14.25">
      <c r="A125" s="73">
        <v>11</v>
      </c>
      <c r="B125" s="24" t="s">
        <v>152</v>
      </c>
      <c r="C125" s="85" t="s">
        <v>41</v>
      </c>
      <c r="D125" s="86">
        <v>5000</v>
      </c>
      <c r="E125" s="86"/>
      <c r="F125" s="27">
        <f t="shared" si="3"/>
        <v>5000</v>
      </c>
      <c r="G125" s="86"/>
      <c r="H125" s="87">
        <v>5000</v>
      </c>
    </row>
    <row r="126" spans="1:8" ht="14.25">
      <c r="A126" s="73">
        <v>12</v>
      </c>
      <c r="B126" s="24" t="s">
        <v>153</v>
      </c>
      <c r="C126" s="85" t="s">
        <v>41</v>
      </c>
      <c r="D126" s="86"/>
      <c r="E126" s="86">
        <v>77000</v>
      </c>
      <c r="F126" s="27">
        <f t="shared" si="3"/>
        <v>77000</v>
      </c>
      <c r="G126" s="86">
        <v>77000</v>
      </c>
      <c r="H126" s="87"/>
    </row>
    <row r="127" spans="1:8" ht="14.25">
      <c r="A127" s="73">
        <v>13</v>
      </c>
      <c r="B127" s="24" t="s">
        <v>154</v>
      </c>
      <c r="C127" s="85" t="s">
        <v>41</v>
      </c>
      <c r="D127" s="86"/>
      <c r="E127" s="86">
        <v>23000</v>
      </c>
      <c r="F127" s="27">
        <f t="shared" si="3"/>
        <v>23000</v>
      </c>
      <c r="G127" s="86">
        <v>23000</v>
      </c>
      <c r="H127" s="87"/>
    </row>
    <row r="128" spans="1:8" ht="17.25" customHeight="1">
      <c r="A128" s="88"/>
      <c r="B128" s="89" t="s">
        <v>155</v>
      </c>
      <c r="C128" s="90"/>
      <c r="D128" s="19">
        <f>D129+D147+D152+D159+D165+D167</f>
        <v>515000</v>
      </c>
      <c r="E128" s="19">
        <f>E129+E147+E152+E159+E165+E167</f>
        <v>183000</v>
      </c>
      <c r="F128" s="19">
        <f>F129+F147+F152+F159+F165+F167</f>
        <v>698000</v>
      </c>
      <c r="G128" s="19">
        <f>G129+G147+G152+G159+G165+G167</f>
        <v>687000</v>
      </c>
      <c r="H128" s="19">
        <f>H129+H147+H152+H159+H165+H167</f>
        <v>11000</v>
      </c>
    </row>
    <row r="129" spans="1:8" ht="14.25">
      <c r="A129" s="91"/>
      <c r="B129" s="92" t="s">
        <v>156</v>
      </c>
      <c r="C129" s="93"/>
      <c r="D129" s="72">
        <f>D130+D134+D143+D145+D138</f>
        <v>295000</v>
      </c>
      <c r="E129" s="72">
        <f>E130+E134+E143+E145+E138</f>
        <v>172000</v>
      </c>
      <c r="F129" s="72">
        <f>F130+F134+F143+F145+F138</f>
        <v>467000</v>
      </c>
      <c r="G129" s="72">
        <f>G130+G134+G143+G145+G138</f>
        <v>456000</v>
      </c>
      <c r="H129" s="72">
        <f>H130+H134+H143+H145+H138</f>
        <v>11000</v>
      </c>
    </row>
    <row r="130" spans="1:8" ht="14.25">
      <c r="A130" s="73"/>
      <c r="B130" s="94" t="s">
        <v>157</v>
      </c>
      <c r="C130" s="95"/>
      <c r="D130" s="46">
        <f>SUM(D131:D133)</f>
        <v>120000</v>
      </c>
      <c r="E130" s="46">
        <f>SUM(E131:E133)</f>
        <v>0</v>
      </c>
      <c r="F130" s="46">
        <f>SUM(F131:F133)</f>
        <v>120000</v>
      </c>
      <c r="G130" s="46">
        <f>SUM(G131:G133)</f>
        <v>120000</v>
      </c>
      <c r="H130" s="46">
        <f>SUM(H131:H133)</f>
        <v>0</v>
      </c>
    </row>
    <row r="131" spans="1:8" ht="14.25">
      <c r="A131" s="73">
        <v>1</v>
      </c>
      <c r="B131" s="96" t="s">
        <v>158</v>
      </c>
      <c r="C131" s="95" t="s">
        <v>159</v>
      </c>
      <c r="D131" s="27">
        <v>40000</v>
      </c>
      <c r="E131" s="27"/>
      <c r="F131" s="27">
        <f>D131+E131</f>
        <v>40000</v>
      </c>
      <c r="G131" s="27">
        <v>40000</v>
      </c>
      <c r="H131" s="97"/>
    </row>
    <row r="132" spans="1:8" ht="14.25">
      <c r="A132" s="73">
        <v>2</v>
      </c>
      <c r="B132" s="96" t="s">
        <v>160</v>
      </c>
      <c r="C132" s="95" t="s">
        <v>159</v>
      </c>
      <c r="D132" s="27">
        <v>40000</v>
      </c>
      <c r="E132" s="27"/>
      <c r="F132" s="27">
        <f>D132+E132</f>
        <v>40000</v>
      </c>
      <c r="G132" s="27">
        <v>40000</v>
      </c>
      <c r="H132" s="97"/>
    </row>
    <row r="133" spans="1:8" ht="14.25">
      <c r="A133" s="73">
        <v>3</v>
      </c>
      <c r="B133" s="96" t="s">
        <v>161</v>
      </c>
      <c r="C133" s="95" t="s">
        <v>162</v>
      </c>
      <c r="D133" s="27">
        <v>40000</v>
      </c>
      <c r="E133" s="27"/>
      <c r="F133" s="27">
        <f>D133+E133</f>
        <v>40000</v>
      </c>
      <c r="G133" s="27">
        <v>40000</v>
      </c>
      <c r="H133" s="97"/>
    </row>
    <row r="134" spans="1:8" ht="14.25">
      <c r="A134" s="73"/>
      <c r="B134" s="94" t="s">
        <v>163</v>
      </c>
      <c r="C134" s="95"/>
      <c r="D134" s="46">
        <f>SUM(D135:D137)</f>
        <v>85000</v>
      </c>
      <c r="E134" s="46">
        <f>SUM(E135:E137)</f>
        <v>112000</v>
      </c>
      <c r="F134" s="46">
        <f>SUM(F135:F137)</f>
        <v>197000</v>
      </c>
      <c r="G134" s="46">
        <f>SUM(G135:G137)</f>
        <v>197000</v>
      </c>
      <c r="H134" s="46">
        <f>SUM(H135:H137)</f>
        <v>0</v>
      </c>
    </row>
    <row r="135" spans="1:8" ht="27">
      <c r="A135" s="73">
        <v>4</v>
      </c>
      <c r="B135" s="96" t="s">
        <v>164</v>
      </c>
      <c r="C135" s="95" t="s">
        <v>159</v>
      </c>
      <c r="D135" s="27">
        <v>5000</v>
      </c>
      <c r="E135" s="27"/>
      <c r="F135" s="27">
        <f>D135+E135</f>
        <v>5000</v>
      </c>
      <c r="G135" s="27">
        <v>5000</v>
      </c>
      <c r="H135" s="97"/>
    </row>
    <row r="136" spans="1:8" ht="14.25">
      <c r="A136" s="73">
        <v>5</v>
      </c>
      <c r="B136" s="96" t="s">
        <v>165</v>
      </c>
      <c r="C136" s="95" t="s">
        <v>159</v>
      </c>
      <c r="D136" s="27">
        <v>80000</v>
      </c>
      <c r="E136" s="27">
        <v>-4000</v>
      </c>
      <c r="F136" s="27">
        <f>D136+E136</f>
        <v>76000</v>
      </c>
      <c r="G136" s="27">
        <f>80000-4000</f>
        <v>76000</v>
      </c>
      <c r="H136" s="97"/>
    </row>
    <row r="137" spans="1:8" ht="14.25">
      <c r="A137" s="73">
        <v>6</v>
      </c>
      <c r="B137" s="96" t="s">
        <v>166</v>
      </c>
      <c r="C137" s="95" t="s">
        <v>159</v>
      </c>
      <c r="D137" s="86"/>
      <c r="E137" s="86">
        <v>116000</v>
      </c>
      <c r="F137" s="27">
        <f>D137+E137</f>
        <v>116000</v>
      </c>
      <c r="G137" s="86">
        <v>116000</v>
      </c>
      <c r="H137" s="97"/>
    </row>
    <row r="138" spans="1:8" ht="14.25">
      <c r="A138" s="73"/>
      <c r="B138" s="94" t="s">
        <v>167</v>
      </c>
      <c r="C138" s="95"/>
      <c r="D138" s="98">
        <f>SUM(D139:D142)</f>
        <v>15000</v>
      </c>
      <c r="E138" s="98">
        <f>SUM(E139:E142)</f>
        <v>60000</v>
      </c>
      <c r="F138" s="98">
        <f>SUM(F139:F142)</f>
        <v>75000</v>
      </c>
      <c r="G138" s="98">
        <f>SUM(G139:G142)</f>
        <v>64000</v>
      </c>
      <c r="H138" s="98">
        <f>SUM(H139:H142)</f>
        <v>11000</v>
      </c>
    </row>
    <row r="139" spans="1:8" ht="27">
      <c r="A139" s="73">
        <v>7</v>
      </c>
      <c r="B139" s="96" t="s">
        <v>168</v>
      </c>
      <c r="C139" s="95" t="s">
        <v>159</v>
      </c>
      <c r="D139" s="27">
        <v>15000</v>
      </c>
      <c r="E139" s="27"/>
      <c r="F139" s="27">
        <f>D139+E139</f>
        <v>15000</v>
      </c>
      <c r="G139" s="27">
        <v>15000</v>
      </c>
      <c r="H139" s="97"/>
    </row>
    <row r="140" spans="1:8" ht="30.75" customHeight="1">
      <c r="A140" s="73">
        <v>8</v>
      </c>
      <c r="B140" s="96" t="s">
        <v>169</v>
      </c>
      <c r="C140" s="95" t="s">
        <v>159</v>
      </c>
      <c r="D140" s="27"/>
      <c r="E140" s="27">
        <v>45000</v>
      </c>
      <c r="F140" s="27">
        <f>D140+E140</f>
        <v>45000</v>
      </c>
      <c r="G140" s="27">
        <v>45000</v>
      </c>
      <c r="H140" s="97"/>
    </row>
    <row r="141" spans="1:8" ht="14.25">
      <c r="A141" s="73">
        <v>9</v>
      </c>
      <c r="B141" s="96" t="s">
        <v>170</v>
      </c>
      <c r="C141" s="95" t="s">
        <v>44</v>
      </c>
      <c r="D141" s="27"/>
      <c r="E141" s="27">
        <v>4000</v>
      </c>
      <c r="F141" s="27">
        <f>D141+E141</f>
        <v>4000</v>
      </c>
      <c r="G141" s="27">
        <v>4000</v>
      </c>
      <c r="H141" s="97"/>
    </row>
    <row r="142" spans="1:8" ht="14.25">
      <c r="A142" s="73">
        <v>10</v>
      </c>
      <c r="B142" s="96" t="s">
        <v>171</v>
      </c>
      <c r="C142" s="95" t="s">
        <v>44</v>
      </c>
      <c r="D142" s="27"/>
      <c r="E142" s="27">
        <v>11000</v>
      </c>
      <c r="F142" s="27">
        <f>D142+E142</f>
        <v>11000</v>
      </c>
      <c r="G142" s="27"/>
      <c r="H142" s="97">
        <v>11000</v>
      </c>
    </row>
    <row r="143" spans="1:8" ht="14.25">
      <c r="A143" s="73"/>
      <c r="B143" s="94" t="s">
        <v>172</v>
      </c>
      <c r="C143" s="95"/>
      <c r="D143" s="46">
        <f>SUM(D144:D144)</f>
        <v>30000</v>
      </c>
      <c r="E143" s="46">
        <f>SUM(E144:E144)</f>
        <v>0</v>
      </c>
      <c r="F143" s="46">
        <f>SUM(F144:F144)</f>
        <v>30000</v>
      </c>
      <c r="G143" s="46">
        <f>SUM(G144:G144)</f>
        <v>30000</v>
      </c>
      <c r="H143" s="98">
        <f>SUM(H144:H144)</f>
        <v>0</v>
      </c>
    </row>
    <row r="144" spans="1:8" ht="39.75">
      <c r="A144" s="73">
        <v>11</v>
      </c>
      <c r="B144" s="32" t="s">
        <v>173</v>
      </c>
      <c r="C144" s="95" t="s">
        <v>159</v>
      </c>
      <c r="D144" s="27">
        <v>30000</v>
      </c>
      <c r="E144" s="27"/>
      <c r="F144" s="27">
        <f>D144+E144</f>
        <v>30000</v>
      </c>
      <c r="G144" s="27">
        <v>30000</v>
      </c>
      <c r="H144" s="98"/>
    </row>
    <row r="145" spans="1:8" ht="14.25">
      <c r="A145" s="73"/>
      <c r="B145" s="94" t="s">
        <v>174</v>
      </c>
      <c r="C145" s="95"/>
      <c r="D145" s="46">
        <f>SUM(D146:D146)</f>
        <v>45000</v>
      </c>
      <c r="E145" s="46">
        <f>SUM(E146:E146)</f>
        <v>0</v>
      </c>
      <c r="F145" s="46">
        <f>SUM(F146:F146)</f>
        <v>45000</v>
      </c>
      <c r="G145" s="46">
        <f>SUM(G146:G146)</f>
        <v>45000</v>
      </c>
      <c r="H145" s="98">
        <f>SUM(H146:H146)</f>
        <v>0</v>
      </c>
    </row>
    <row r="146" spans="1:8" ht="14.25">
      <c r="A146" s="73">
        <v>12</v>
      </c>
      <c r="B146" s="65" t="s">
        <v>175</v>
      </c>
      <c r="C146" s="95" t="s">
        <v>159</v>
      </c>
      <c r="D146" s="27">
        <v>45000</v>
      </c>
      <c r="E146" s="27"/>
      <c r="F146" s="27">
        <f>D146+E146</f>
        <v>45000</v>
      </c>
      <c r="G146" s="27">
        <v>45000</v>
      </c>
      <c r="H146" s="38"/>
    </row>
    <row r="147" spans="1:8" ht="39.75">
      <c r="A147" s="99"/>
      <c r="B147" s="100" t="s">
        <v>176</v>
      </c>
      <c r="C147" s="101"/>
      <c r="D147" s="102">
        <f>SUM(D148:D151)</f>
        <v>20000</v>
      </c>
      <c r="E147" s="102">
        <f>SUM(E148:E151)</f>
        <v>0</v>
      </c>
      <c r="F147" s="102">
        <f>SUM(F148:F151)</f>
        <v>20000</v>
      </c>
      <c r="G147" s="102">
        <f>SUM(G148:G151)</f>
        <v>20000</v>
      </c>
      <c r="H147" s="102">
        <f>SUM(H148:H151)</f>
        <v>0</v>
      </c>
    </row>
    <row r="148" spans="1:8" ht="14.25">
      <c r="A148" s="65">
        <v>1</v>
      </c>
      <c r="B148" s="32" t="s">
        <v>177</v>
      </c>
      <c r="C148" s="95" t="s">
        <v>44</v>
      </c>
      <c r="D148" s="27">
        <v>4000</v>
      </c>
      <c r="E148" s="27"/>
      <c r="F148" s="27">
        <f>D148+E148</f>
        <v>4000</v>
      </c>
      <c r="G148" s="27">
        <v>4000</v>
      </c>
      <c r="H148" s="31"/>
    </row>
    <row r="149" spans="1:8" ht="14.25">
      <c r="A149" s="103">
        <v>2</v>
      </c>
      <c r="B149" s="32" t="s">
        <v>178</v>
      </c>
      <c r="C149" s="95" t="s">
        <v>44</v>
      </c>
      <c r="D149" s="27">
        <v>5000</v>
      </c>
      <c r="E149" s="27"/>
      <c r="F149" s="27">
        <f>D149+E149</f>
        <v>5000</v>
      </c>
      <c r="G149" s="104">
        <v>5000</v>
      </c>
      <c r="H149" s="31"/>
    </row>
    <row r="150" spans="1:8" ht="14.25">
      <c r="A150" s="65">
        <v>3</v>
      </c>
      <c r="B150" s="32" t="s">
        <v>179</v>
      </c>
      <c r="C150" s="95" t="s">
        <v>44</v>
      </c>
      <c r="D150" s="27">
        <v>6000</v>
      </c>
      <c r="E150" s="27"/>
      <c r="F150" s="27">
        <f>D150+E150</f>
        <v>6000</v>
      </c>
      <c r="G150" s="104">
        <v>6000</v>
      </c>
      <c r="H150" s="31"/>
    </row>
    <row r="151" spans="1:8" ht="14.25">
      <c r="A151" s="103">
        <v>4</v>
      </c>
      <c r="B151" s="32" t="s">
        <v>180</v>
      </c>
      <c r="C151" s="95" t="s">
        <v>44</v>
      </c>
      <c r="D151" s="27">
        <v>5000</v>
      </c>
      <c r="E151" s="27"/>
      <c r="F151" s="27">
        <f>D151+E151</f>
        <v>5000</v>
      </c>
      <c r="G151" s="104">
        <v>5000</v>
      </c>
      <c r="H151" s="31"/>
    </row>
    <row r="152" spans="1:8" ht="14.25">
      <c r="A152" s="105"/>
      <c r="B152" s="106" t="s">
        <v>181</v>
      </c>
      <c r="C152" s="107"/>
      <c r="D152" s="72">
        <f>SUM(D153:D158)</f>
        <v>50000</v>
      </c>
      <c r="E152" s="72">
        <f>SUM(E153:E158)</f>
        <v>0</v>
      </c>
      <c r="F152" s="72">
        <f>SUM(F153:F158)</f>
        <v>50000</v>
      </c>
      <c r="G152" s="72">
        <f>SUM(G153:G158)</f>
        <v>50000</v>
      </c>
      <c r="H152" s="72">
        <f>SUM(H153:H158)</f>
        <v>0</v>
      </c>
    </row>
    <row r="153" spans="1:8" ht="14.25">
      <c r="A153" s="108" t="s">
        <v>182</v>
      </c>
      <c r="B153" s="109" t="s">
        <v>183</v>
      </c>
      <c r="C153" s="95" t="s">
        <v>44</v>
      </c>
      <c r="D153" s="104">
        <v>8000</v>
      </c>
      <c r="E153" s="104"/>
      <c r="F153" s="27">
        <f aca="true" t="shared" si="4" ref="F153:F158">D153+E153</f>
        <v>8000</v>
      </c>
      <c r="G153" s="104">
        <v>8000</v>
      </c>
      <c r="H153" s="38"/>
    </row>
    <row r="154" spans="1:8" ht="14.25">
      <c r="A154" s="108" t="s">
        <v>184</v>
      </c>
      <c r="B154" s="65" t="s">
        <v>185</v>
      </c>
      <c r="C154" s="95" t="s">
        <v>44</v>
      </c>
      <c r="D154" s="104">
        <v>13000</v>
      </c>
      <c r="E154" s="104"/>
      <c r="F154" s="27">
        <f t="shared" si="4"/>
        <v>13000</v>
      </c>
      <c r="G154" s="104">
        <v>13000</v>
      </c>
      <c r="H154" s="38"/>
    </row>
    <row r="155" spans="1:8" ht="14.25">
      <c r="A155" s="108" t="s">
        <v>186</v>
      </c>
      <c r="B155" s="65" t="s">
        <v>187</v>
      </c>
      <c r="C155" s="95" t="s">
        <v>44</v>
      </c>
      <c r="D155" s="104">
        <v>4000</v>
      </c>
      <c r="E155" s="104"/>
      <c r="F155" s="27">
        <f t="shared" si="4"/>
        <v>4000</v>
      </c>
      <c r="G155" s="104">
        <v>4000</v>
      </c>
      <c r="H155" s="38"/>
    </row>
    <row r="156" spans="1:8" ht="14.25">
      <c r="A156" s="108" t="s">
        <v>188</v>
      </c>
      <c r="B156" s="65" t="s">
        <v>189</v>
      </c>
      <c r="C156" s="95" t="s">
        <v>44</v>
      </c>
      <c r="D156" s="104">
        <v>7000</v>
      </c>
      <c r="E156" s="104"/>
      <c r="F156" s="27">
        <f t="shared" si="4"/>
        <v>7000</v>
      </c>
      <c r="G156" s="104">
        <v>7000</v>
      </c>
      <c r="H156" s="38"/>
    </row>
    <row r="157" spans="1:8" ht="14.25">
      <c r="A157" s="108" t="s">
        <v>190</v>
      </c>
      <c r="B157" s="65" t="s">
        <v>191</v>
      </c>
      <c r="C157" s="95" t="s">
        <v>44</v>
      </c>
      <c r="D157" s="104">
        <v>9000</v>
      </c>
      <c r="E157" s="104"/>
      <c r="F157" s="27">
        <f t="shared" si="4"/>
        <v>9000</v>
      </c>
      <c r="G157" s="104">
        <v>9000</v>
      </c>
      <c r="H157" s="38"/>
    </row>
    <row r="158" spans="1:8" ht="14.25">
      <c r="A158" s="108" t="s">
        <v>192</v>
      </c>
      <c r="B158" s="110" t="s">
        <v>193</v>
      </c>
      <c r="C158" s="95" t="s">
        <v>44</v>
      </c>
      <c r="D158" s="104">
        <v>9000</v>
      </c>
      <c r="E158" s="104"/>
      <c r="F158" s="27">
        <f t="shared" si="4"/>
        <v>9000</v>
      </c>
      <c r="G158" s="104">
        <v>9000</v>
      </c>
      <c r="H158" s="38"/>
    </row>
    <row r="159" spans="1:8" ht="27">
      <c r="A159" s="111"/>
      <c r="B159" s="112" t="s">
        <v>194</v>
      </c>
      <c r="C159" s="113"/>
      <c r="D159" s="72">
        <f>SUM(D160:D164)</f>
        <v>90000</v>
      </c>
      <c r="E159" s="72">
        <f>SUM(E160:E164)</f>
        <v>11000</v>
      </c>
      <c r="F159" s="72">
        <f>SUM(F160:F164)</f>
        <v>101000</v>
      </c>
      <c r="G159" s="72">
        <f>SUM(G160:G164)</f>
        <v>101000</v>
      </c>
      <c r="H159" s="72">
        <f>SUM(H160:H164)</f>
        <v>0</v>
      </c>
    </row>
    <row r="160" spans="1:8" ht="14.25">
      <c r="A160" s="108" t="s">
        <v>182</v>
      </c>
      <c r="B160" s="32" t="s">
        <v>195</v>
      </c>
      <c r="C160" s="95" t="s">
        <v>44</v>
      </c>
      <c r="D160" s="27">
        <v>42000</v>
      </c>
      <c r="E160" s="27">
        <v>-8400</v>
      </c>
      <c r="F160" s="27">
        <f>D160+E160</f>
        <v>33600</v>
      </c>
      <c r="G160" s="27">
        <f>42000-8400</f>
        <v>33600</v>
      </c>
      <c r="H160" s="38"/>
    </row>
    <row r="161" spans="1:8" ht="14.25">
      <c r="A161" s="108" t="s">
        <v>184</v>
      </c>
      <c r="B161" s="32" t="s">
        <v>196</v>
      </c>
      <c r="C161" s="95" t="s">
        <v>44</v>
      </c>
      <c r="D161" s="27">
        <v>32500</v>
      </c>
      <c r="E161" s="27">
        <v>-2400</v>
      </c>
      <c r="F161" s="27">
        <f>D161+E161</f>
        <v>30100</v>
      </c>
      <c r="G161" s="27">
        <f>32500-2400</f>
        <v>30100</v>
      </c>
      <c r="H161" s="38"/>
    </row>
    <row r="162" spans="1:8" ht="14.25">
      <c r="A162" s="108" t="s">
        <v>186</v>
      </c>
      <c r="B162" s="32" t="s">
        <v>197</v>
      </c>
      <c r="C162" s="95" t="s">
        <v>44</v>
      </c>
      <c r="D162" s="27">
        <v>15500</v>
      </c>
      <c r="E162" s="27">
        <v>-3200</v>
      </c>
      <c r="F162" s="27">
        <f>D162+E162</f>
        <v>12300</v>
      </c>
      <c r="G162" s="114">
        <f>15500-3200</f>
        <v>12300</v>
      </c>
      <c r="H162" s="38"/>
    </row>
    <row r="163" spans="1:8" ht="14.25">
      <c r="A163" s="108" t="s">
        <v>188</v>
      </c>
      <c r="B163" s="32" t="s">
        <v>198</v>
      </c>
      <c r="C163" s="95" t="s">
        <v>44</v>
      </c>
      <c r="D163" s="27"/>
      <c r="E163" s="27">
        <v>19000</v>
      </c>
      <c r="F163" s="27">
        <f>D163+E163</f>
        <v>19000</v>
      </c>
      <c r="G163" s="27">
        <v>19000</v>
      </c>
      <c r="H163" s="38"/>
    </row>
    <row r="164" spans="1:8" ht="27">
      <c r="A164" s="108" t="s">
        <v>190</v>
      </c>
      <c r="B164" s="32" t="s">
        <v>199</v>
      </c>
      <c r="C164" s="95" t="s">
        <v>44</v>
      </c>
      <c r="D164" s="27"/>
      <c r="E164" s="27">
        <v>6000</v>
      </c>
      <c r="F164" s="27">
        <f>D164+E164</f>
        <v>6000</v>
      </c>
      <c r="G164" s="27">
        <v>6000</v>
      </c>
      <c r="H164" s="38"/>
    </row>
    <row r="165" spans="1:8" ht="27">
      <c r="A165" s="111"/>
      <c r="B165" s="80" t="s">
        <v>200</v>
      </c>
      <c r="C165" s="113"/>
      <c r="D165" s="72">
        <f>D166</f>
        <v>30000</v>
      </c>
      <c r="E165" s="72">
        <f>E166</f>
        <v>0</v>
      </c>
      <c r="F165" s="72">
        <f>F166</f>
        <v>30000</v>
      </c>
      <c r="G165" s="72">
        <f>G166</f>
        <v>30000</v>
      </c>
      <c r="H165" s="72">
        <f>H166</f>
        <v>0</v>
      </c>
    </row>
    <row r="166" spans="1:8" ht="14.25">
      <c r="A166" s="108" t="s">
        <v>182</v>
      </c>
      <c r="B166" s="115" t="s">
        <v>201</v>
      </c>
      <c r="C166" s="116" t="s">
        <v>44</v>
      </c>
      <c r="D166" s="27">
        <v>30000</v>
      </c>
      <c r="E166" s="27"/>
      <c r="F166" s="27">
        <f>D166+E166</f>
        <v>30000</v>
      </c>
      <c r="G166" s="27">
        <v>30000</v>
      </c>
      <c r="H166" s="38"/>
    </row>
    <row r="167" spans="1:8" ht="14.25">
      <c r="A167" s="111"/>
      <c r="B167" s="80" t="s">
        <v>202</v>
      </c>
      <c r="C167" s="113"/>
      <c r="D167" s="117">
        <f>SUM(D168:D168)</f>
        <v>30000</v>
      </c>
      <c r="E167" s="117">
        <f>SUM(E168:E168)</f>
        <v>0</v>
      </c>
      <c r="F167" s="117">
        <f>SUM(F168:F168)</f>
        <v>30000</v>
      </c>
      <c r="G167" s="117">
        <f>SUM(G168:G168)</f>
        <v>30000</v>
      </c>
      <c r="H167" s="117">
        <f>SUM(H168:H168)</f>
        <v>0</v>
      </c>
    </row>
    <row r="168" spans="1:8" ht="27">
      <c r="A168" s="108" t="s">
        <v>182</v>
      </c>
      <c r="B168" s="32" t="s">
        <v>203</v>
      </c>
      <c r="C168" s="116" t="s">
        <v>44</v>
      </c>
      <c r="D168" s="27">
        <v>30000</v>
      </c>
      <c r="E168" s="27"/>
      <c r="F168" s="27">
        <f>D168+E168</f>
        <v>30000</v>
      </c>
      <c r="G168" s="27">
        <v>30000</v>
      </c>
      <c r="H168" s="38"/>
    </row>
    <row r="169" spans="1:8" ht="26.25" customHeight="1">
      <c r="A169" s="47"/>
      <c r="B169" s="17" t="s">
        <v>204</v>
      </c>
      <c r="C169" s="18"/>
      <c r="D169" s="49">
        <f>D177+D188+D203</f>
        <v>2200000</v>
      </c>
      <c r="E169" s="49">
        <f>E177+E188+E203</f>
        <v>0</v>
      </c>
      <c r="F169" s="49">
        <f>F177+F188+F203</f>
        <v>2200000</v>
      </c>
      <c r="G169" s="49">
        <f>G177+G188+G203</f>
        <v>2200000</v>
      </c>
      <c r="H169" s="49">
        <f>H177+H188+H203</f>
        <v>0</v>
      </c>
    </row>
    <row r="170" spans="1:8" ht="14.25">
      <c r="A170" s="118"/>
      <c r="B170" s="118" t="s">
        <v>205</v>
      </c>
      <c r="C170" s="119"/>
      <c r="D170" s="118"/>
      <c r="E170" s="118"/>
      <c r="F170" s="118"/>
      <c r="G170" s="118"/>
      <c r="H170" s="118"/>
    </row>
    <row r="171" spans="1:8" ht="14.25">
      <c r="A171" s="73">
        <v>1</v>
      </c>
      <c r="B171" s="120" t="s">
        <v>206</v>
      </c>
      <c r="C171" s="83" t="s">
        <v>207</v>
      </c>
      <c r="D171" s="27">
        <v>94000</v>
      </c>
      <c r="E171" s="27"/>
      <c r="F171" s="27">
        <f aca="true" t="shared" si="5" ref="F171:F176">D171+E171</f>
        <v>94000</v>
      </c>
      <c r="G171" s="121">
        <v>94000</v>
      </c>
      <c r="H171" s="122"/>
    </row>
    <row r="172" spans="1:8" ht="14.25">
      <c r="A172" s="73">
        <v>2</v>
      </c>
      <c r="B172" s="120" t="s">
        <v>208</v>
      </c>
      <c r="C172" s="83" t="s">
        <v>207</v>
      </c>
      <c r="D172" s="27">
        <v>103000</v>
      </c>
      <c r="E172" s="27"/>
      <c r="F172" s="27">
        <f t="shared" si="5"/>
        <v>103000</v>
      </c>
      <c r="G172" s="121">
        <v>103000</v>
      </c>
      <c r="H172" s="122"/>
    </row>
    <row r="173" spans="1:8" ht="14.25">
      <c r="A173" s="73">
        <v>3</v>
      </c>
      <c r="B173" s="120" t="s">
        <v>209</v>
      </c>
      <c r="C173" s="83" t="s">
        <v>207</v>
      </c>
      <c r="D173" s="27">
        <v>45000</v>
      </c>
      <c r="E173" s="27"/>
      <c r="F173" s="27">
        <f t="shared" si="5"/>
        <v>45000</v>
      </c>
      <c r="G173" s="121">
        <v>45000</v>
      </c>
      <c r="H173" s="122"/>
    </row>
    <row r="174" spans="1:8" ht="14.25">
      <c r="A174" s="73">
        <v>4</v>
      </c>
      <c r="B174" s="120" t="s">
        <v>210</v>
      </c>
      <c r="C174" s="83" t="s">
        <v>207</v>
      </c>
      <c r="D174" s="27">
        <v>1284000</v>
      </c>
      <c r="E174" s="27"/>
      <c r="F174" s="27">
        <f t="shared" si="5"/>
        <v>1284000</v>
      </c>
      <c r="G174" s="121">
        <v>1284000</v>
      </c>
      <c r="H174" s="122"/>
    </row>
    <row r="175" spans="1:8" ht="14.25">
      <c r="A175" s="73">
        <v>5</v>
      </c>
      <c r="B175" s="120" t="s">
        <v>211</v>
      </c>
      <c r="C175" s="83" t="s">
        <v>207</v>
      </c>
      <c r="D175" s="27">
        <v>232000</v>
      </c>
      <c r="E175" s="27"/>
      <c r="F175" s="27">
        <f t="shared" si="5"/>
        <v>232000</v>
      </c>
      <c r="G175" s="121">
        <v>232000</v>
      </c>
      <c r="H175" s="122"/>
    </row>
    <row r="176" spans="1:8" ht="27">
      <c r="A176" s="73">
        <v>6</v>
      </c>
      <c r="B176" s="120" t="s">
        <v>212</v>
      </c>
      <c r="C176" s="83" t="s">
        <v>207</v>
      </c>
      <c r="D176" s="27">
        <v>33000</v>
      </c>
      <c r="E176" s="27"/>
      <c r="F176" s="27">
        <f t="shared" si="5"/>
        <v>33000</v>
      </c>
      <c r="G176" s="121">
        <v>33000</v>
      </c>
      <c r="H176" s="122"/>
    </row>
    <row r="177" spans="1:8" ht="14.25">
      <c r="A177" s="123"/>
      <c r="B177" s="123" t="s">
        <v>213</v>
      </c>
      <c r="C177" s="124"/>
      <c r="D177" s="125">
        <f>SUM(D171:D176)</f>
        <v>1791000</v>
      </c>
      <c r="E177" s="125">
        <f>SUM(E171:E176)</f>
        <v>0</v>
      </c>
      <c r="F177" s="125">
        <f>SUM(F171:F176)</f>
        <v>1791000</v>
      </c>
      <c r="G177" s="125">
        <f>SUM(G171:G176)</f>
        <v>1791000</v>
      </c>
      <c r="H177" s="123"/>
    </row>
    <row r="178" spans="1:8" ht="14.25">
      <c r="A178" s="126"/>
      <c r="B178" s="126" t="s">
        <v>214</v>
      </c>
      <c r="C178" s="127"/>
      <c r="D178" s="126"/>
      <c r="E178" s="126"/>
      <c r="F178" s="126"/>
      <c r="G178" s="126"/>
      <c r="H178" s="126"/>
    </row>
    <row r="179" spans="1:8" ht="14.25">
      <c r="A179" s="73">
        <v>7</v>
      </c>
      <c r="B179" s="35" t="s">
        <v>215</v>
      </c>
      <c r="C179" s="83" t="s">
        <v>216</v>
      </c>
      <c r="D179" s="27">
        <v>18000</v>
      </c>
      <c r="E179" s="27"/>
      <c r="F179" s="27">
        <f aca="true" t="shared" si="6" ref="F179:F187">D179+E179</f>
        <v>18000</v>
      </c>
      <c r="G179" s="128">
        <v>18000</v>
      </c>
      <c r="H179" s="129"/>
    </row>
    <row r="180" spans="1:8" ht="14.25">
      <c r="A180" s="73">
        <v>8</v>
      </c>
      <c r="B180" s="35" t="s">
        <v>215</v>
      </c>
      <c r="C180" s="83" t="s">
        <v>216</v>
      </c>
      <c r="D180" s="27">
        <v>12000</v>
      </c>
      <c r="E180" s="27"/>
      <c r="F180" s="27">
        <f t="shared" si="6"/>
        <v>12000</v>
      </c>
      <c r="G180" s="128">
        <v>12000</v>
      </c>
      <c r="H180" s="128"/>
    </row>
    <row r="181" spans="1:8" ht="14.25">
      <c r="A181" s="73">
        <v>9</v>
      </c>
      <c r="B181" s="35" t="s">
        <v>217</v>
      </c>
      <c r="C181" s="83" t="s">
        <v>216</v>
      </c>
      <c r="D181" s="27">
        <v>45000</v>
      </c>
      <c r="E181" s="27"/>
      <c r="F181" s="27">
        <f t="shared" si="6"/>
        <v>45000</v>
      </c>
      <c r="G181" s="128">
        <v>45000</v>
      </c>
      <c r="H181" s="128"/>
    </row>
    <row r="182" spans="1:8" ht="14.25">
      <c r="A182" s="73">
        <v>10</v>
      </c>
      <c r="B182" s="120" t="s">
        <v>218</v>
      </c>
      <c r="C182" s="83" t="s">
        <v>216</v>
      </c>
      <c r="D182" s="27">
        <v>10000</v>
      </c>
      <c r="E182" s="27"/>
      <c r="F182" s="27">
        <f t="shared" si="6"/>
        <v>10000</v>
      </c>
      <c r="G182" s="130">
        <v>10000</v>
      </c>
      <c r="H182" s="128"/>
    </row>
    <row r="183" spans="1:8" ht="14.25">
      <c r="A183" s="73">
        <v>11</v>
      </c>
      <c r="B183" s="120" t="s">
        <v>219</v>
      </c>
      <c r="C183" s="83" t="s">
        <v>216</v>
      </c>
      <c r="D183" s="27">
        <v>10000</v>
      </c>
      <c r="E183" s="27"/>
      <c r="F183" s="27">
        <f t="shared" si="6"/>
        <v>10000</v>
      </c>
      <c r="G183" s="130">
        <v>10000</v>
      </c>
      <c r="H183" s="128"/>
    </row>
    <row r="184" spans="1:8" ht="14.25">
      <c r="A184" s="73">
        <v>12</v>
      </c>
      <c r="B184" s="120" t="s">
        <v>220</v>
      </c>
      <c r="C184" s="83" t="s">
        <v>216</v>
      </c>
      <c r="D184" s="27">
        <v>10000</v>
      </c>
      <c r="E184" s="27"/>
      <c r="F184" s="27">
        <f t="shared" si="6"/>
        <v>10000</v>
      </c>
      <c r="G184" s="130">
        <v>10000</v>
      </c>
      <c r="H184" s="128"/>
    </row>
    <row r="185" spans="1:8" ht="14.25">
      <c r="A185" s="73">
        <v>13</v>
      </c>
      <c r="B185" s="120" t="s">
        <v>221</v>
      </c>
      <c r="C185" s="83" t="s">
        <v>216</v>
      </c>
      <c r="D185" s="27">
        <v>57000</v>
      </c>
      <c r="E185" s="27"/>
      <c r="F185" s="27">
        <f t="shared" si="6"/>
        <v>57000</v>
      </c>
      <c r="G185" s="130">
        <v>57000</v>
      </c>
      <c r="H185" s="128"/>
    </row>
    <row r="186" spans="1:8" ht="14.25">
      <c r="A186" s="73">
        <v>14</v>
      </c>
      <c r="B186" s="120" t="s">
        <v>222</v>
      </c>
      <c r="C186" s="83" t="s">
        <v>216</v>
      </c>
      <c r="D186" s="27">
        <v>30000</v>
      </c>
      <c r="E186" s="27"/>
      <c r="F186" s="27">
        <f t="shared" si="6"/>
        <v>30000</v>
      </c>
      <c r="G186" s="130">
        <v>30000</v>
      </c>
      <c r="H186" s="128"/>
    </row>
    <row r="187" spans="1:8" ht="14.25">
      <c r="A187" s="73">
        <v>15</v>
      </c>
      <c r="B187" s="120" t="s">
        <v>223</v>
      </c>
      <c r="C187" s="83" t="s">
        <v>216</v>
      </c>
      <c r="D187" s="27">
        <v>15000</v>
      </c>
      <c r="E187" s="27"/>
      <c r="F187" s="27">
        <f t="shared" si="6"/>
        <v>15000</v>
      </c>
      <c r="G187" s="130">
        <v>15000</v>
      </c>
      <c r="H187" s="128"/>
    </row>
    <row r="188" spans="1:8" ht="14.25">
      <c r="A188" s="123"/>
      <c r="B188" s="123" t="s">
        <v>224</v>
      </c>
      <c r="C188" s="124"/>
      <c r="D188" s="131">
        <f>SUM(D179:D187)</f>
        <v>207000</v>
      </c>
      <c r="E188" s="131">
        <f>SUM(E179:E187)</f>
        <v>0</v>
      </c>
      <c r="F188" s="131">
        <f>SUM(F179:F187)</f>
        <v>207000</v>
      </c>
      <c r="G188" s="131">
        <f>SUM(G179:G187)</f>
        <v>207000</v>
      </c>
      <c r="H188" s="123"/>
    </row>
    <row r="189" spans="1:8" ht="14.25">
      <c r="A189" s="126"/>
      <c r="B189" s="126" t="s">
        <v>225</v>
      </c>
      <c r="C189" s="127"/>
      <c r="D189" s="132"/>
      <c r="E189" s="132"/>
      <c r="F189" s="132"/>
      <c r="G189" s="132"/>
      <c r="H189" s="126"/>
    </row>
    <row r="190" spans="1:8" ht="39.75">
      <c r="A190" s="83">
        <v>16</v>
      </c>
      <c r="B190" s="133" t="s">
        <v>226</v>
      </c>
      <c r="C190" s="83" t="s">
        <v>216</v>
      </c>
      <c r="D190" s="27">
        <v>12000</v>
      </c>
      <c r="E190" s="27"/>
      <c r="F190" s="27">
        <f aca="true" t="shared" si="7" ref="F190:F202">D190+E190</f>
        <v>12000</v>
      </c>
      <c r="G190" s="130">
        <v>12000</v>
      </c>
      <c r="H190" s="128"/>
    </row>
    <row r="191" spans="1:8" ht="32.25" customHeight="1">
      <c r="A191" s="83">
        <v>17</v>
      </c>
      <c r="B191" s="133" t="s">
        <v>227</v>
      </c>
      <c r="C191" s="83" t="s">
        <v>216</v>
      </c>
      <c r="D191" s="27">
        <v>12000</v>
      </c>
      <c r="E191" s="27"/>
      <c r="F191" s="27">
        <f t="shared" si="7"/>
        <v>12000</v>
      </c>
      <c r="G191" s="130">
        <v>12000</v>
      </c>
      <c r="H191" s="128"/>
    </row>
    <row r="192" spans="1:8" ht="14.25">
      <c r="A192" s="83">
        <v>18</v>
      </c>
      <c r="B192" s="133" t="s">
        <v>228</v>
      </c>
      <c r="C192" s="83" t="s">
        <v>216</v>
      </c>
      <c r="D192" s="27">
        <v>60000</v>
      </c>
      <c r="E192" s="27"/>
      <c r="F192" s="27">
        <f t="shared" si="7"/>
        <v>60000</v>
      </c>
      <c r="G192" s="130">
        <v>60000</v>
      </c>
      <c r="H192" s="128"/>
    </row>
    <row r="193" spans="1:8" ht="14.25">
      <c r="A193" s="83">
        <v>19</v>
      </c>
      <c r="B193" s="133" t="s">
        <v>229</v>
      </c>
      <c r="C193" s="83" t="s">
        <v>216</v>
      </c>
      <c r="D193" s="27">
        <v>8000</v>
      </c>
      <c r="E193" s="27"/>
      <c r="F193" s="27">
        <f t="shared" si="7"/>
        <v>8000</v>
      </c>
      <c r="G193" s="130">
        <v>8000</v>
      </c>
      <c r="H193" s="128"/>
    </row>
    <row r="194" spans="1:8" ht="30" customHeight="1">
      <c r="A194" s="83">
        <v>20</v>
      </c>
      <c r="B194" s="133" t="s">
        <v>230</v>
      </c>
      <c r="C194" s="83" t="s">
        <v>216</v>
      </c>
      <c r="D194" s="27">
        <v>12000</v>
      </c>
      <c r="E194" s="27"/>
      <c r="F194" s="27">
        <f t="shared" si="7"/>
        <v>12000</v>
      </c>
      <c r="G194" s="130">
        <v>12000</v>
      </c>
      <c r="H194" s="128"/>
    </row>
    <row r="195" spans="1:8" ht="27">
      <c r="A195" s="83">
        <v>21</v>
      </c>
      <c r="B195" s="133" t="s">
        <v>231</v>
      </c>
      <c r="C195" s="83" t="s">
        <v>216</v>
      </c>
      <c r="D195" s="27">
        <v>12000</v>
      </c>
      <c r="E195" s="27"/>
      <c r="F195" s="27">
        <f t="shared" si="7"/>
        <v>12000</v>
      </c>
      <c r="G195" s="130">
        <v>12000</v>
      </c>
      <c r="H195" s="128"/>
    </row>
    <row r="196" spans="1:8" ht="27">
      <c r="A196" s="83">
        <v>22</v>
      </c>
      <c r="B196" s="133" t="s">
        <v>232</v>
      </c>
      <c r="C196" s="83" t="s">
        <v>216</v>
      </c>
      <c r="D196" s="27">
        <v>5000</v>
      </c>
      <c r="E196" s="27"/>
      <c r="F196" s="27">
        <f t="shared" si="7"/>
        <v>5000</v>
      </c>
      <c r="G196" s="128">
        <v>5000</v>
      </c>
      <c r="H196" s="128"/>
    </row>
    <row r="197" spans="1:8" ht="27">
      <c r="A197" s="83">
        <v>23</v>
      </c>
      <c r="B197" s="133" t="s">
        <v>233</v>
      </c>
      <c r="C197" s="83" t="s">
        <v>216</v>
      </c>
      <c r="D197" s="27">
        <v>5000</v>
      </c>
      <c r="E197" s="27"/>
      <c r="F197" s="27">
        <f t="shared" si="7"/>
        <v>5000</v>
      </c>
      <c r="G197" s="128">
        <v>5000</v>
      </c>
      <c r="H197" s="128"/>
    </row>
    <row r="198" spans="1:8" ht="14.25">
      <c r="A198" s="83">
        <v>24</v>
      </c>
      <c r="B198" s="133" t="s">
        <v>234</v>
      </c>
      <c r="C198" s="83" t="s">
        <v>216</v>
      </c>
      <c r="D198" s="27">
        <v>15000</v>
      </c>
      <c r="E198" s="27"/>
      <c r="F198" s="27">
        <f t="shared" si="7"/>
        <v>15000</v>
      </c>
      <c r="G198" s="128">
        <v>15000</v>
      </c>
      <c r="H198" s="128"/>
    </row>
    <row r="199" spans="1:8" ht="26.25" customHeight="1">
      <c r="A199" s="83">
        <v>25</v>
      </c>
      <c r="B199" s="133" t="s">
        <v>235</v>
      </c>
      <c r="C199" s="83" t="s">
        <v>216</v>
      </c>
      <c r="D199" s="27">
        <v>21000</v>
      </c>
      <c r="E199" s="27"/>
      <c r="F199" s="27">
        <f t="shared" si="7"/>
        <v>21000</v>
      </c>
      <c r="G199" s="128">
        <v>21000</v>
      </c>
      <c r="H199" s="128"/>
    </row>
    <row r="200" spans="1:8" ht="27">
      <c r="A200" s="83">
        <v>26</v>
      </c>
      <c r="B200" s="133" t="s">
        <v>236</v>
      </c>
      <c r="C200" s="83" t="s">
        <v>216</v>
      </c>
      <c r="D200" s="27">
        <v>18000</v>
      </c>
      <c r="E200" s="27"/>
      <c r="F200" s="27">
        <f t="shared" si="7"/>
        <v>18000</v>
      </c>
      <c r="G200" s="128">
        <v>18000</v>
      </c>
      <c r="H200" s="128"/>
    </row>
    <row r="201" spans="1:8" ht="14.25">
      <c r="A201" s="83">
        <v>27</v>
      </c>
      <c r="B201" s="133" t="s">
        <v>237</v>
      </c>
      <c r="C201" s="83" t="s">
        <v>216</v>
      </c>
      <c r="D201" s="27">
        <v>10000</v>
      </c>
      <c r="E201" s="27"/>
      <c r="F201" s="27">
        <f t="shared" si="7"/>
        <v>10000</v>
      </c>
      <c r="G201" s="128">
        <v>10000</v>
      </c>
      <c r="H201" s="128"/>
    </row>
    <row r="202" spans="1:8" ht="27">
      <c r="A202" s="83">
        <v>28</v>
      </c>
      <c r="B202" s="133" t="s">
        <v>238</v>
      </c>
      <c r="C202" s="83" t="s">
        <v>216</v>
      </c>
      <c r="D202" s="27">
        <v>12000</v>
      </c>
      <c r="E202" s="27"/>
      <c r="F202" s="27">
        <f t="shared" si="7"/>
        <v>12000</v>
      </c>
      <c r="G202" s="128">
        <v>12000</v>
      </c>
      <c r="H202" s="128"/>
    </row>
    <row r="203" spans="1:8" ht="14.25">
      <c r="A203" s="123"/>
      <c r="B203" s="123" t="s">
        <v>239</v>
      </c>
      <c r="C203" s="124"/>
      <c r="D203" s="125">
        <f>SUM(D190:D202)</f>
        <v>202000</v>
      </c>
      <c r="E203" s="125">
        <f>SUM(E190:E202)</f>
        <v>0</v>
      </c>
      <c r="F203" s="125">
        <f>SUM(F190:F202)</f>
        <v>202000</v>
      </c>
      <c r="G203" s="125">
        <f>SUM(G190:G202)</f>
        <v>202000</v>
      </c>
      <c r="H203" s="123"/>
    </row>
    <row r="204" spans="1:8" ht="27">
      <c r="A204" s="134"/>
      <c r="B204" s="67" t="s">
        <v>240</v>
      </c>
      <c r="C204" s="68"/>
      <c r="D204" s="49">
        <f>SUM(D205:D207)</f>
        <v>110000</v>
      </c>
      <c r="E204" s="49">
        <f>SUM(E205:E207)</f>
        <v>0</v>
      </c>
      <c r="F204" s="49">
        <f>SUM(F205:F207)</f>
        <v>110000</v>
      </c>
      <c r="G204" s="49">
        <f>SUM(G205:G207)</f>
        <v>110000</v>
      </c>
      <c r="H204" s="49">
        <f>SUM(H205:H207)</f>
        <v>0</v>
      </c>
    </row>
    <row r="205" spans="1:8" ht="14.25">
      <c r="A205" s="135" t="s">
        <v>182</v>
      </c>
      <c r="B205" s="109" t="s">
        <v>241</v>
      </c>
      <c r="C205" s="136" t="s">
        <v>207</v>
      </c>
      <c r="D205" s="27">
        <v>88000</v>
      </c>
      <c r="E205" s="27"/>
      <c r="F205" s="27">
        <f>D205+E205</f>
        <v>88000</v>
      </c>
      <c r="G205" s="27">
        <v>88000</v>
      </c>
      <c r="H205" s="137"/>
    </row>
    <row r="206" spans="1:8" ht="14.25">
      <c r="A206" s="135" t="s">
        <v>184</v>
      </c>
      <c r="B206" s="65" t="s">
        <v>242</v>
      </c>
      <c r="C206" s="136" t="s">
        <v>216</v>
      </c>
      <c r="D206" s="27">
        <v>10000</v>
      </c>
      <c r="E206" s="27"/>
      <c r="F206" s="27">
        <f>D206+E206</f>
        <v>10000</v>
      </c>
      <c r="G206" s="27">
        <v>10000</v>
      </c>
      <c r="H206" s="137"/>
    </row>
    <row r="207" spans="1:8" ht="14.25">
      <c r="A207" s="138">
        <v>3</v>
      </c>
      <c r="B207" s="65" t="s">
        <v>243</v>
      </c>
      <c r="C207" s="139" t="s">
        <v>216</v>
      </c>
      <c r="D207" s="27">
        <v>12000</v>
      </c>
      <c r="E207" s="27"/>
      <c r="F207" s="27">
        <f>D207+E207</f>
        <v>12000</v>
      </c>
      <c r="G207" s="27">
        <v>12000</v>
      </c>
      <c r="H207" s="140"/>
    </row>
    <row r="208" spans="1:9" ht="14.25">
      <c r="A208" s="141"/>
      <c r="B208" s="142" t="s">
        <v>244</v>
      </c>
      <c r="C208" s="143"/>
      <c r="D208" s="49">
        <f>SUM(D209:D221)</f>
        <v>59155000</v>
      </c>
      <c r="E208" s="49">
        <f>SUM(E209:E221)</f>
        <v>0</v>
      </c>
      <c r="F208" s="49">
        <f>SUM(F209:F221)</f>
        <v>59155000</v>
      </c>
      <c r="G208" s="49">
        <f>SUM(G209:G221)</f>
        <v>4055000</v>
      </c>
      <c r="H208" s="49">
        <f>SUM(H209:H221)</f>
        <v>55100000</v>
      </c>
      <c r="I208" s="144"/>
    </row>
    <row r="209" spans="1:8" ht="33" customHeight="1">
      <c r="A209" s="32">
        <v>1</v>
      </c>
      <c r="B209" s="145" t="s">
        <v>245</v>
      </c>
      <c r="C209" s="26" t="s">
        <v>58</v>
      </c>
      <c r="D209" s="27">
        <v>105000</v>
      </c>
      <c r="E209" s="27"/>
      <c r="F209" s="27">
        <f aca="true" t="shared" si="8" ref="F209:F221">D209+E209</f>
        <v>105000</v>
      </c>
      <c r="G209" s="75">
        <v>105000</v>
      </c>
      <c r="H209" s="77"/>
    </row>
    <row r="210" spans="1:8" ht="14.25">
      <c r="A210" s="32">
        <v>2</v>
      </c>
      <c r="B210" s="145" t="s">
        <v>246</v>
      </c>
      <c r="C210" s="26" t="s">
        <v>58</v>
      </c>
      <c r="D210" s="27">
        <v>1300000</v>
      </c>
      <c r="E210" s="27"/>
      <c r="F210" s="27">
        <f t="shared" si="8"/>
        <v>1300000</v>
      </c>
      <c r="G210" s="75">
        <v>1300000</v>
      </c>
      <c r="H210" s="77"/>
    </row>
    <row r="211" spans="1:8" ht="14.25">
      <c r="A211" s="32">
        <v>3</v>
      </c>
      <c r="B211" s="145" t="s">
        <v>247</v>
      </c>
      <c r="C211" s="26" t="s">
        <v>58</v>
      </c>
      <c r="D211" s="27">
        <v>1700000</v>
      </c>
      <c r="E211" s="27"/>
      <c r="F211" s="27">
        <f t="shared" si="8"/>
        <v>1700000</v>
      </c>
      <c r="G211" s="75">
        <v>1700000</v>
      </c>
      <c r="H211" s="77"/>
    </row>
    <row r="212" spans="1:8" ht="14.25">
      <c r="A212" s="32">
        <v>4</v>
      </c>
      <c r="B212" s="145" t="s">
        <v>248</v>
      </c>
      <c r="C212" s="26" t="s">
        <v>58</v>
      </c>
      <c r="D212" s="27">
        <v>90000</v>
      </c>
      <c r="E212" s="27"/>
      <c r="F212" s="27">
        <f t="shared" si="8"/>
        <v>90000</v>
      </c>
      <c r="G212" s="75">
        <v>90000</v>
      </c>
      <c r="H212" s="77"/>
    </row>
    <row r="213" spans="1:8" ht="30" customHeight="1">
      <c r="A213" s="32">
        <v>5</v>
      </c>
      <c r="B213" s="145" t="s">
        <v>249</v>
      </c>
      <c r="C213" s="26" t="s">
        <v>58</v>
      </c>
      <c r="D213" s="27">
        <v>100000</v>
      </c>
      <c r="E213" s="27"/>
      <c r="F213" s="27">
        <f t="shared" si="8"/>
        <v>100000</v>
      </c>
      <c r="G213" s="75"/>
      <c r="H213" s="77">
        <v>100000</v>
      </c>
    </row>
    <row r="214" spans="1:8" ht="14.25">
      <c r="A214" s="32">
        <v>6</v>
      </c>
      <c r="B214" s="145" t="s">
        <v>250</v>
      </c>
      <c r="C214" s="26" t="s">
        <v>251</v>
      </c>
      <c r="D214" s="27">
        <v>50000</v>
      </c>
      <c r="E214" s="27"/>
      <c r="F214" s="27">
        <f t="shared" si="8"/>
        <v>50000</v>
      </c>
      <c r="G214" s="75">
        <v>50000</v>
      </c>
      <c r="H214" s="77"/>
    </row>
    <row r="215" spans="1:8" ht="27">
      <c r="A215" s="32">
        <v>7</v>
      </c>
      <c r="B215" s="145" t="s">
        <v>252</v>
      </c>
      <c r="C215" s="26" t="s">
        <v>58</v>
      </c>
      <c r="D215" s="27">
        <v>25000</v>
      </c>
      <c r="E215" s="27"/>
      <c r="F215" s="27">
        <f t="shared" si="8"/>
        <v>25000</v>
      </c>
      <c r="G215" s="75">
        <v>25000</v>
      </c>
      <c r="H215" s="77"/>
    </row>
    <row r="216" spans="1:8" ht="27">
      <c r="A216" s="32">
        <v>8</v>
      </c>
      <c r="B216" s="145" t="s">
        <v>253</v>
      </c>
      <c r="C216" s="26" t="s">
        <v>58</v>
      </c>
      <c r="D216" s="27">
        <v>300000</v>
      </c>
      <c r="E216" s="27"/>
      <c r="F216" s="27">
        <f t="shared" si="8"/>
        <v>300000</v>
      </c>
      <c r="G216" s="75">
        <v>300000</v>
      </c>
      <c r="H216" s="77"/>
    </row>
    <row r="217" spans="1:8" ht="27">
      <c r="A217" s="32">
        <v>9</v>
      </c>
      <c r="B217" s="145" t="s">
        <v>254</v>
      </c>
      <c r="C217" s="26" t="s">
        <v>58</v>
      </c>
      <c r="D217" s="27">
        <v>185000</v>
      </c>
      <c r="E217" s="27"/>
      <c r="F217" s="27">
        <f t="shared" si="8"/>
        <v>185000</v>
      </c>
      <c r="G217" s="75">
        <v>185000</v>
      </c>
      <c r="H217" s="77"/>
    </row>
    <row r="218" spans="1:8" ht="27">
      <c r="A218" s="32">
        <v>10</v>
      </c>
      <c r="B218" s="145" t="s">
        <v>255</v>
      </c>
      <c r="C218" s="26" t="s">
        <v>58</v>
      </c>
      <c r="D218" s="27">
        <v>55000000</v>
      </c>
      <c r="E218" s="27"/>
      <c r="F218" s="27">
        <f t="shared" si="8"/>
        <v>55000000</v>
      </c>
      <c r="G218" s="75"/>
      <c r="H218" s="77">
        <v>55000000</v>
      </c>
    </row>
    <row r="219" spans="1:8" ht="27">
      <c r="A219" s="32">
        <v>11</v>
      </c>
      <c r="B219" s="145" t="s">
        <v>256</v>
      </c>
      <c r="C219" s="26" t="s">
        <v>58</v>
      </c>
      <c r="D219" s="27">
        <v>45000</v>
      </c>
      <c r="E219" s="27"/>
      <c r="F219" s="27">
        <f t="shared" si="8"/>
        <v>45000</v>
      </c>
      <c r="G219" s="75">
        <v>45000</v>
      </c>
      <c r="H219" s="77"/>
    </row>
    <row r="220" spans="1:8" ht="39.75">
      <c r="A220" s="32">
        <v>12</v>
      </c>
      <c r="B220" s="146" t="s">
        <v>257</v>
      </c>
      <c r="C220" s="147" t="s">
        <v>58</v>
      </c>
      <c r="D220" s="27">
        <v>230000</v>
      </c>
      <c r="E220" s="61"/>
      <c r="F220" s="27">
        <f t="shared" si="8"/>
        <v>230000</v>
      </c>
      <c r="G220" s="148">
        <v>230000</v>
      </c>
      <c r="H220" s="149"/>
    </row>
    <row r="221" spans="1:8" ht="14.25">
      <c r="A221" s="32">
        <v>13</v>
      </c>
      <c r="B221" s="32" t="s">
        <v>258</v>
      </c>
      <c r="C221" s="26" t="s">
        <v>58</v>
      </c>
      <c r="D221" s="27">
        <v>25000</v>
      </c>
      <c r="E221" s="27"/>
      <c r="F221" s="27">
        <f t="shared" si="8"/>
        <v>25000</v>
      </c>
      <c r="G221" s="75">
        <v>25000</v>
      </c>
      <c r="H221" s="65"/>
    </row>
  </sheetData>
  <sheetProtection/>
  <autoFilter ref="A4:IN221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nr.7/d la HCJM nr.95/2016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2016-07-28T12:40:19Z</cp:lastPrinted>
  <dcterms:created xsi:type="dcterms:W3CDTF">2016-07-28T05:35:08Z</dcterms:created>
  <dcterms:modified xsi:type="dcterms:W3CDTF">2016-08-02T06:29:11Z</dcterms:modified>
  <cp:category/>
  <cp:version/>
  <cp:contentType/>
  <cp:contentStatus/>
</cp:coreProperties>
</file>