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0944" tabRatio="784" activeTab="0"/>
  </bookViews>
  <sheets>
    <sheet name="dev general" sheetId="1" r:id="rId1"/>
  </sheets>
  <definedNames/>
  <calcPr fullCalcOnLoad="1"/>
</workbook>
</file>

<file path=xl/sharedStrings.xml><?xml version="1.0" encoding="utf-8"?>
<sst xmlns="http://schemas.openxmlformats.org/spreadsheetml/2006/main" count="116" uniqueCount="114">
  <si>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</si>
  <si>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</si>
  <si>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</si>
  <si>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</si>
  <si>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</si>
  <si>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</si>
  <si>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</si>
  <si>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</si>
  <si>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</si>
  <si>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</si>
  <si>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</si>
  <si>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</si>
  <si>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</si>
  <si>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</si>
  <si>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</si>
  <si>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</si>
  <si>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</si>
  <si>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</si>
  <si>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</si>
  <si>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</si>
  <si>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</si>
  <si>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</si>
  <si>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</si>
  <si>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</si>
  <si>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</si>
  <si>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</si>
  <si>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</si>
  <si>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</si>
  <si>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CONSILIUL JUDETEAN MURES</t>
  </si>
  <si>
    <t xml:space="preserve"> DEVIZUL GENERAL AL OBIECTIVULUI DE INVESTITII</t>
  </si>
  <si>
    <t>Nr. Crt.</t>
  </si>
  <si>
    <t xml:space="preserve"> KM 9+000 - 10+000 , JUD. MURES"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</si>
  <si>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</si>
  <si>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</si>
  <si>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</si>
  <si>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</si>
  <si>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</si>
  <si>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</si>
  <si>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</si>
  <si>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</si>
  <si>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</si>
  <si>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</si>
  <si>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</si>
  <si>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</si>
  <si>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</si>
  <si>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</si>
  <si>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Proiectare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</si>
  <si>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</si>
  <si>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</si>
  <si>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</si>
  <si>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</si>
  <si>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</si>
  <si>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</si>
  <si>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</si>
  <si>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</si>
  <si>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</si>
  <si>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</si>
  <si>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</si>
  <si>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3.8.1.2. pentru participarea proiectantului la fazele incluse in programul de control al lucrarilor de executie , avizat de catre Inspectoratul de Stat in Constructii</t>
  </si>
  <si>
    <t>3.8.2.Dirigentie de santier</t>
  </si>
  <si>
    <t>TOTAL CAPITOL 3</t>
  </si>
  <si>
    <t xml:space="preserve">CAPITOLUL 4 </t>
  </si>
  <si>
    <t>Cheltuieli pentru investitia de baza</t>
  </si>
  <si>
    <t>Montaj utilaje, echipamente tehnologice si functionale</t>
  </si>
  <si>
    <t>Utilaje , echipamente tehnologice si functionale , care necesita montaj</t>
  </si>
  <si>
    <t>Utilaje , echipamente tehnologice si functionale , care nu necesita montaj si echipamente de transport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</si>
  <si>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</si>
  <si>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</si>
  <si>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</si>
  <si>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</si>
  <si>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</si>
  <si>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</si>
  <si>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</si>
  <si>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5.2.4. Cota aferenta Casei Sociale a Constructorilor - CSC</t>
  </si>
  <si>
    <t>5.2.5. Taxe pentru acorduri , avize conforme si autorizatia de construire / desfiintare</t>
  </si>
  <si>
    <t>5.4.</t>
  </si>
  <si>
    <t>Cheltuieli pentru informare si publicitate</t>
  </si>
  <si>
    <t>TOTAL CAPITOL 5</t>
  </si>
  <si>
    <t>CAPITOLUL 6</t>
  </si>
  <si>
    <t xml:space="preserve">Cheltuieli pentru probe tehnologice si teste </t>
  </si>
  <si>
    <t>TOTAL CAPITOL 6</t>
  </si>
  <si>
    <t xml:space="preserve">DATA </t>
  </si>
  <si>
    <t xml:space="preserve">BENEFICIAR / INVESTITOR </t>
  </si>
  <si>
    <t>4.1.1. DJ151 km 9+000 - 10+000 - VARIANTA A</t>
  </si>
  <si>
    <t xml:space="preserve">VALOARE             CU TVA </t>
  </si>
  <si>
    <t>TVA (19%)</t>
  </si>
  <si>
    <r>
      <t xml:space="preserve">Amenajari pentru protectia mediului si aducerea la starea initiala
</t>
    </r>
    <r>
      <rPr>
        <i/>
        <sz val="10"/>
        <rFont val="Calibri"/>
        <family val="2"/>
      </rPr>
      <t xml:space="preserve"> - NEELIGIBIL</t>
    </r>
  </si>
  <si>
    <t>3.1.1. Studii de teren - NEELIGIBIL</t>
  </si>
  <si>
    <t>3.1.3.Alte studii specifice- NEELIGIBIL</t>
  </si>
  <si>
    <t>Documentatii suport si cheltuieli pentru obtinerea de avize, acorduri si autorizatii- NEELIGIBIL</t>
  </si>
  <si>
    <t>Studii- NEELIGIBIL</t>
  </si>
  <si>
    <t>Expertiza tehnica - NEELIGIBIL</t>
  </si>
  <si>
    <t>3.5.3. Studiu de fezabilitate / Documentatie de avizare a lucrarilor de interventii si deviz general- NEELIGIBIL</t>
  </si>
  <si>
    <t>3.5.4. Documentatiile tehnice necesare in vederea obtinerii avizelor / acordurilor / autorizatiilor - NEELIGIBIL</t>
  </si>
  <si>
    <t>Asistenta tehnica - NEELIGIBIL</t>
  </si>
  <si>
    <t>Consultanta- NEELIGIBIL</t>
  </si>
  <si>
    <t>Organizarea procedurilor de achizitie - NEELIGIBIL</t>
  </si>
  <si>
    <t>Cheltuieli pentru obtinerea si amenajarea terenului- NEELIGIBIL</t>
  </si>
  <si>
    <t>5.1.2. Cheltuieli conexe organizarii santierului- NEELIGIBIL</t>
  </si>
  <si>
    <t>Comisioane, cote,taxe , costul creditului- NEELIGIBIL</t>
  </si>
  <si>
    <t xml:space="preserve">Cheltuieli neeligibile </t>
  </si>
  <si>
    <t>Cheltuieli eligibile</t>
  </si>
  <si>
    <t>Din care :</t>
  </si>
  <si>
    <t>Cheltuieli diverse si neprevazute</t>
  </si>
  <si>
    <t>3.2.1.Documentatii suport si cheltuieli pentru obtinerea de avize, acorduri si autorizatii- NEELIGIBIL</t>
  </si>
  <si>
    <t>3.2.2.Intocmirea documentatiilor, obținerea numarului cadastral provizoriu și inregistrarea terenului in CF- NEELIGIBIL</t>
  </si>
  <si>
    <t>3.2.3. Tarif evaluare impact asupra sigurantei rutiere , a auditului de siguranta rutiera si a primei inspectii de siguranta rutiera- NEELIGIBIL</t>
  </si>
  <si>
    <t xml:space="preserve">"REABILITARE DRUM JUDETEAN DJ 151 LUDUS-SARMASU-LIMITA JUD.BISTRITA NASAUD </t>
  </si>
  <si>
    <t>Intocmit: Gorea Mihaela</t>
  </si>
  <si>
    <t>Verificat: Șef seviciu: Oarga Marieta</t>
  </si>
  <si>
    <r>
      <t>Verificat: Director executiv: M</t>
    </r>
    <r>
      <rPr>
        <sz val="9"/>
        <rFont val="Calibri"/>
        <family val="2"/>
      </rPr>
      <t>árton Katalin</t>
    </r>
  </si>
  <si>
    <t>VALOARE                ( fara TVA )</t>
  </si>
  <si>
    <t>ACTUALIZATĂ CONFORM OUG NR.114/2018</t>
  </si>
  <si>
    <t xml:space="preserve">ANEXA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</si>
</sst>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[$-F800]dddd\,\ mmmm\ dd\,\ yyyy"/>
    <numFmt numFmtId="181" formatCode="0;[Red]0"/>
    <numFmt numFmtId="182" formatCode="#,##0.000"/>
    <numFmt numFmtId="183" formatCode="0.0000%"/>
    <numFmt numFmtId="184" formatCode="0.000%"/>
    <numFmt numFmtId="185" formatCode="0.00000%"/>
    <numFmt numFmtId="186" formatCode="[$-418]d\ mmmm\ yyyy"/>
  </numFmts>
  <fonts count="45">
    <font>
      <sz val="10"/>
      <name val="Arial"/>
      <family val="0"/>
    </font>
    <font>
      <sz val="8"/>
      <name val="Arial"/>
      <family val="2"/>
    </font>
    <font>
      <i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72" fontId="21" fillId="33" borderId="0" xfId="0" applyNumberFormat="1" applyFont="1" applyFill="1" applyAlignment="1">
      <alignment/>
    </xf>
    <xf numFmtId="172" fontId="21" fillId="34" borderId="0" xfId="0" applyNumberFormat="1" applyFont="1" applyFill="1" applyAlignment="1">
      <alignment/>
    </xf>
    <xf numFmtId="172" fontId="22" fillId="0" borderId="10" xfId="0" applyNumberFormat="1" applyFont="1" applyBorder="1" applyAlignment="1">
      <alignment horizontal="center"/>
    </xf>
    <xf numFmtId="172" fontId="22" fillId="0" borderId="11" xfId="0" applyNumberFormat="1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22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172" fontId="22" fillId="0" borderId="13" xfId="0" applyNumberFormat="1" applyFont="1" applyBorder="1" applyAlignment="1">
      <alignment/>
    </xf>
    <xf numFmtId="172" fontId="22" fillId="33" borderId="0" xfId="0" applyNumberFormat="1" applyFont="1" applyFill="1" applyAlignment="1">
      <alignment/>
    </xf>
    <xf numFmtId="172" fontId="22" fillId="0" borderId="14" xfId="0" applyNumberFormat="1" applyFont="1" applyBorder="1" applyAlignment="1">
      <alignment horizontal="center" vertical="center" wrapText="1"/>
    </xf>
    <xf numFmtId="172" fontId="22" fillId="0" borderId="0" xfId="0" applyNumberFormat="1" applyFont="1" applyAlignment="1">
      <alignment horizontal="center" vertical="center" wrapText="1"/>
    </xf>
    <xf numFmtId="172" fontId="22" fillId="0" borderId="14" xfId="0" applyNumberFormat="1" applyFont="1" applyBorder="1" applyAlignment="1">
      <alignment horizontal="center"/>
    </xf>
    <xf numFmtId="172" fontId="23" fillId="34" borderId="0" xfId="0" applyNumberFormat="1" applyFont="1" applyFill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72" fontId="22" fillId="0" borderId="0" xfId="0" applyNumberFormat="1" applyFont="1" applyBorder="1" applyAlignment="1">
      <alignment/>
    </xf>
    <xf numFmtId="172" fontId="22" fillId="0" borderId="15" xfId="0" applyNumberFormat="1" applyFont="1" applyBorder="1" applyAlignment="1">
      <alignment horizontal="center" vertical="center" wrapText="1"/>
    </xf>
    <xf numFmtId="172" fontId="21" fillId="0" borderId="16" xfId="0" applyNumberFormat="1" applyFont="1" applyBorder="1" applyAlignment="1">
      <alignment/>
    </xf>
    <xf numFmtId="172" fontId="21" fillId="0" borderId="16" xfId="0" applyNumberFormat="1" applyFont="1" applyBorder="1" applyAlignment="1">
      <alignment vertical="center" wrapText="1"/>
    </xf>
    <xf numFmtId="172" fontId="22" fillId="0" borderId="17" xfId="0" applyNumberFormat="1" applyFont="1" applyBorder="1" applyAlignment="1">
      <alignment vertical="center" wrapText="1"/>
    </xf>
    <xf numFmtId="172" fontId="22" fillId="0" borderId="18" xfId="0" applyNumberFormat="1" applyFont="1" applyBorder="1" applyAlignment="1">
      <alignment horizontal="center"/>
    </xf>
    <xf numFmtId="172" fontId="21" fillId="0" borderId="19" xfId="0" applyNumberFormat="1" applyFont="1" applyBorder="1" applyAlignment="1">
      <alignment horizontal="center"/>
    </xf>
    <xf numFmtId="172" fontId="21" fillId="0" borderId="20" xfId="0" applyNumberFormat="1" applyFont="1" applyBorder="1" applyAlignment="1">
      <alignment/>
    </xf>
    <xf numFmtId="172" fontId="21" fillId="0" borderId="21" xfId="0" applyNumberFormat="1" applyFont="1" applyBorder="1" applyAlignment="1">
      <alignment horizontal="center"/>
    </xf>
    <xf numFmtId="172" fontId="21" fillId="0" borderId="22" xfId="0" applyNumberFormat="1" applyFont="1" applyBorder="1" applyAlignment="1">
      <alignment horizontal="center"/>
    </xf>
    <xf numFmtId="172" fontId="21" fillId="0" borderId="23" xfId="0" applyNumberFormat="1" applyFont="1" applyBorder="1" applyAlignment="1">
      <alignment/>
    </xf>
    <xf numFmtId="172" fontId="22" fillId="0" borderId="24" xfId="0" applyNumberFormat="1" applyFont="1" applyBorder="1" applyAlignment="1">
      <alignment horizontal="center"/>
    </xf>
    <xf numFmtId="172" fontId="22" fillId="0" borderId="25" xfId="0" applyNumberFormat="1" applyFont="1" applyBorder="1" applyAlignment="1">
      <alignment horizontal="center"/>
    </xf>
    <xf numFmtId="172" fontId="22" fillId="0" borderId="26" xfId="0" applyNumberFormat="1" applyFont="1" applyBorder="1" applyAlignment="1">
      <alignment/>
    </xf>
    <xf numFmtId="172" fontId="21" fillId="0" borderId="23" xfId="0" applyNumberFormat="1" applyFont="1" applyBorder="1" applyAlignment="1">
      <alignment vertical="center" wrapText="1"/>
    </xf>
    <xf numFmtId="172" fontId="22" fillId="0" borderId="27" xfId="0" applyNumberFormat="1" applyFont="1" applyBorder="1" applyAlignment="1">
      <alignment horizontal="center" vertical="center"/>
    </xf>
    <xf numFmtId="172" fontId="21" fillId="0" borderId="22" xfId="0" applyNumberFormat="1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72" fontId="21" fillId="0" borderId="28" xfId="0" applyNumberFormat="1" applyFont="1" applyBorder="1" applyAlignment="1">
      <alignment vertical="center" wrapText="1"/>
    </xf>
    <xf numFmtId="172" fontId="22" fillId="0" borderId="16" xfId="0" applyNumberFormat="1" applyFont="1" applyBorder="1" applyAlignment="1">
      <alignment/>
    </xf>
    <xf numFmtId="172" fontId="22" fillId="0" borderId="16" xfId="0" applyNumberFormat="1" applyFont="1" applyBorder="1" applyAlignment="1">
      <alignment vertical="center" wrapText="1"/>
    </xf>
    <xf numFmtId="172" fontId="22" fillId="0" borderId="20" xfId="0" applyNumberFormat="1" applyFont="1" applyBorder="1" applyAlignment="1">
      <alignment/>
    </xf>
    <xf numFmtId="172" fontId="22" fillId="0" borderId="21" xfId="0" applyNumberFormat="1" applyFont="1" applyBorder="1" applyAlignment="1">
      <alignment horizontal="center"/>
    </xf>
    <xf numFmtId="172" fontId="22" fillId="0" borderId="21" xfId="0" applyNumberFormat="1" applyFont="1" applyBorder="1" applyAlignment="1">
      <alignment horizontal="center" vertical="center"/>
    </xf>
    <xf numFmtId="172" fontId="22" fillId="0" borderId="22" xfId="0" applyNumberFormat="1" applyFont="1" applyBorder="1" applyAlignment="1">
      <alignment horizontal="center"/>
    </xf>
    <xf numFmtId="172" fontId="22" fillId="0" borderId="23" xfId="0" applyNumberFormat="1" applyFont="1" applyBorder="1" applyAlignment="1">
      <alignment/>
    </xf>
    <xf numFmtId="172" fontId="21" fillId="0" borderId="16" xfId="0" applyNumberFormat="1" applyFont="1" applyBorder="1" applyAlignment="1">
      <alignment wrapText="1"/>
    </xf>
    <xf numFmtId="172" fontId="22" fillId="0" borderId="29" xfId="0" applyNumberFormat="1" applyFont="1" applyBorder="1" applyAlignment="1">
      <alignment/>
    </xf>
    <xf numFmtId="172" fontId="21" fillId="0" borderId="30" xfId="0" applyNumberFormat="1" applyFont="1" applyBorder="1" applyAlignment="1">
      <alignment/>
    </xf>
    <xf numFmtId="172" fontId="21" fillId="0" borderId="31" xfId="0" applyNumberFormat="1" applyFont="1" applyBorder="1" applyAlignment="1">
      <alignment/>
    </xf>
    <xf numFmtId="172" fontId="21" fillId="0" borderId="31" xfId="0" applyNumberFormat="1" applyFont="1" applyBorder="1" applyAlignment="1">
      <alignment vertical="center" wrapText="1"/>
    </xf>
    <xf numFmtId="172" fontId="21" fillId="0" borderId="32" xfId="0" applyNumberFormat="1" applyFont="1" applyBorder="1" applyAlignment="1">
      <alignment/>
    </xf>
    <xf numFmtId="172" fontId="22" fillId="0" borderId="30" xfId="0" applyNumberFormat="1" applyFont="1" applyBorder="1" applyAlignment="1">
      <alignment/>
    </xf>
    <xf numFmtId="172" fontId="22" fillId="0" borderId="32" xfId="0" applyNumberFormat="1" applyFont="1" applyBorder="1" applyAlignment="1">
      <alignment/>
    </xf>
    <xf numFmtId="172" fontId="2" fillId="10" borderId="33" xfId="0" applyNumberFormat="1" applyFont="1" applyFill="1" applyBorder="1" applyAlignment="1">
      <alignment wrapText="1"/>
    </xf>
    <xf numFmtId="172" fontId="21" fillId="10" borderId="21" xfId="0" applyNumberFormat="1" applyFont="1" applyFill="1" applyBorder="1" applyAlignment="1">
      <alignment horizontal="center"/>
    </xf>
    <xf numFmtId="172" fontId="21" fillId="34" borderId="0" xfId="0" applyNumberFormat="1" applyFont="1" applyFill="1" applyAlignment="1">
      <alignment/>
    </xf>
    <xf numFmtId="172" fontId="22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1" fontId="22" fillId="0" borderId="14" xfId="0" applyNumberFormat="1" applyFont="1" applyBorder="1" applyAlignment="1">
      <alignment horizontal="center"/>
    </xf>
    <xf numFmtId="172" fontId="21" fillId="33" borderId="0" xfId="0" applyNumberFormat="1" applyFont="1" applyFill="1" applyAlignment="1">
      <alignment/>
    </xf>
    <xf numFmtId="172" fontId="21" fillId="0" borderId="21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1" fillId="33" borderId="0" xfId="0" applyNumberFormat="1" applyFont="1" applyFill="1" applyAlignment="1">
      <alignment horizontal="center"/>
    </xf>
    <xf numFmtId="172" fontId="23" fillId="34" borderId="0" xfId="0" applyNumberFormat="1" applyFont="1" applyFill="1" applyAlignment="1">
      <alignment horizontal="center"/>
    </xf>
    <xf numFmtId="172" fontId="24" fillId="10" borderId="18" xfId="0" applyNumberFormat="1" applyFont="1" applyFill="1" applyBorder="1" applyAlignment="1">
      <alignment vertical="center" wrapText="1"/>
    </xf>
    <xf numFmtId="172" fontId="24" fillId="10" borderId="18" xfId="0" applyNumberFormat="1" applyFont="1" applyFill="1" applyBorder="1" applyAlignment="1">
      <alignment horizontal="left"/>
    </xf>
    <xf numFmtId="172" fontId="21" fillId="0" borderId="28" xfId="0" applyNumberFormat="1" applyFont="1" applyFill="1" applyBorder="1" applyAlignment="1">
      <alignment/>
    </xf>
    <xf numFmtId="172" fontId="21" fillId="0" borderId="22" xfId="0" applyNumberFormat="1" applyFont="1" applyFill="1" applyBorder="1" applyAlignment="1">
      <alignment/>
    </xf>
    <xf numFmtId="172" fontId="24" fillId="10" borderId="26" xfId="0" applyNumberFormat="1" applyFont="1" applyFill="1" applyBorder="1" applyAlignment="1">
      <alignment/>
    </xf>
    <xf numFmtId="172" fontId="2" fillId="10" borderId="31" xfId="0" applyNumberFormat="1" applyFont="1" applyFill="1" applyBorder="1" applyAlignment="1">
      <alignment vertical="center" wrapText="1"/>
    </xf>
    <xf numFmtId="172" fontId="24" fillId="10" borderId="29" xfId="0" applyNumberFormat="1" applyFont="1" applyFill="1" applyBorder="1" applyAlignment="1">
      <alignment/>
    </xf>
    <xf numFmtId="172" fontId="24" fillId="10" borderId="17" xfId="0" applyNumberFormat="1" applyFont="1" applyFill="1" applyBorder="1" applyAlignment="1">
      <alignment/>
    </xf>
    <xf numFmtId="172" fontId="24" fillId="10" borderId="20" xfId="0" applyNumberFormat="1" applyFont="1" applyFill="1" applyBorder="1" applyAlignment="1">
      <alignment/>
    </xf>
    <xf numFmtId="172" fontId="24" fillId="0" borderId="16" xfId="0" applyNumberFormat="1" applyFont="1" applyBorder="1" applyAlignment="1">
      <alignment horizontal="left"/>
    </xf>
    <xf numFmtId="172" fontId="22" fillId="0" borderId="16" xfId="0" applyNumberFormat="1" applyFont="1" applyBorder="1" applyAlignment="1">
      <alignment horizontal="left"/>
    </xf>
    <xf numFmtId="172" fontId="24" fillId="10" borderId="16" xfId="0" applyNumberFormat="1" applyFont="1" applyFill="1" applyBorder="1" applyAlignment="1">
      <alignment/>
    </xf>
    <xf numFmtId="172" fontId="21" fillId="10" borderId="16" xfId="0" applyNumberFormat="1" applyFont="1" applyFill="1" applyBorder="1" applyAlignment="1">
      <alignment/>
    </xf>
    <xf numFmtId="172" fontId="22" fillId="0" borderId="17" xfId="0" applyNumberFormat="1" applyFont="1" applyFill="1" applyBorder="1" applyAlignment="1">
      <alignment/>
    </xf>
    <xf numFmtId="172" fontId="21" fillId="0" borderId="23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14" fontId="26" fillId="33" borderId="0" xfId="0" applyNumberFormat="1" applyFont="1" applyFill="1" applyAlignment="1">
      <alignment/>
    </xf>
    <xf numFmtId="4" fontId="21" fillId="0" borderId="20" xfId="0" applyNumberFormat="1" applyFont="1" applyBorder="1" applyAlignment="1">
      <alignment horizontal="center"/>
    </xf>
    <xf numFmtId="4" fontId="21" fillId="0" borderId="34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4" fontId="21" fillId="0" borderId="35" xfId="0" applyNumberFormat="1" applyFont="1" applyBorder="1" applyAlignment="1">
      <alignment horizontal="center"/>
    </xf>
    <xf numFmtId="4" fontId="2" fillId="10" borderId="16" xfId="0" applyNumberFormat="1" applyFont="1" applyFill="1" applyBorder="1" applyAlignment="1">
      <alignment horizontal="center"/>
    </xf>
    <xf numFmtId="4" fontId="2" fillId="10" borderId="35" xfId="0" applyNumberFormat="1" applyFont="1" applyFill="1" applyBorder="1" applyAlignment="1">
      <alignment horizontal="center"/>
    </xf>
    <xf numFmtId="4" fontId="21" fillId="0" borderId="23" xfId="0" applyNumberFormat="1" applyFont="1" applyBorder="1" applyAlignment="1">
      <alignment horizontal="center"/>
    </xf>
    <xf numFmtId="4" fontId="21" fillId="0" borderId="36" xfId="0" applyNumberFormat="1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4" fontId="24" fillId="10" borderId="17" xfId="0" applyNumberFormat="1" applyFont="1" applyFill="1" applyBorder="1" applyAlignment="1">
      <alignment horizontal="center"/>
    </xf>
    <xf numFmtId="4" fontId="24" fillId="10" borderId="37" xfId="0" applyNumberFormat="1" applyFont="1" applyFill="1" applyBorder="1" applyAlignment="1">
      <alignment horizontal="center"/>
    </xf>
    <xf numFmtId="4" fontId="21" fillId="0" borderId="38" xfId="0" applyNumberFormat="1" applyFont="1" applyFill="1" applyBorder="1" applyAlignment="1">
      <alignment horizontal="center"/>
    </xf>
    <xf numFmtId="4" fontId="21" fillId="0" borderId="39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4" fontId="21" fillId="0" borderId="35" xfId="0" applyNumberFormat="1" applyFont="1" applyFill="1" applyBorder="1" applyAlignment="1">
      <alignment horizontal="center"/>
    </xf>
    <xf numFmtId="4" fontId="21" fillId="0" borderId="23" xfId="0" applyNumberFormat="1" applyFont="1" applyFill="1" applyBorder="1" applyAlignment="1">
      <alignment horizontal="center"/>
    </xf>
    <xf numFmtId="4" fontId="21" fillId="0" borderId="36" xfId="0" applyNumberFormat="1" applyFont="1" applyFill="1" applyBorder="1" applyAlignment="1">
      <alignment horizontal="center"/>
    </xf>
    <xf numFmtId="4" fontId="24" fillId="10" borderId="17" xfId="0" applyNumberFormat="1" applyFont="1" applyFill="1" applyBorder="1" applyAlignment="1">
      <alignment horizontal="center" vertical="center"/>
    </xf>
    <xf numFmtId="4" fontId="24" fillId="10" borderId="37" xfId="0" applyNumberFormat="1" applyFont="1" applyFill="1" applyBorder="1" applyAlignment="1">
      <alignment horizontal="center" vertical="center"/>
    </xf>
    <xf numFmtId="4" fontId="21" fillId="0" borderId="38" xfId="0" applyNumberFormat="1" applyFont="1" applyBorder="1" applyAlignment="1">
      <alignment horizontal="center" vertical="center"/>
    </xf>
    <xf numFmtId="4" fontId="21" fillId="0" borderId="39" xfId="0" applyNumberFormat="1" applyFont="1" applyBorder="1" applyAlignment="1">
      <alignment horizontal="center" vertical="center"/>
    </xf>
    <xf numFmtId="4" fontId="21" fillId="0" borderId="33" xfId="0" applyNumberFormat="1" applyFont="1" applyBorder="1" applyAlignment="1">
      <alignment horizontal="center" vertical="center"/>
    </xf>
    <xf numFmtId="4" fontId="21" fillId="0" borderId="40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4" fontId="21" fillId="0" borderId="36" xfId="0" applyNumberFormat="1" applyFont="1" applyBorder="1" applyAlignment="1">
      <alignment horizontal="center" vertical="center"/>
    </xf>
    <xf numFmtId="4" fontId="24" fillId="10" borderId="26" xfId="0" applyNumberFormat="1" applyFont="1" applyFill="1" applyBorder="1" applyAlignment="1">
      <alignment horizontal="center"/>
    </xf>
    <xf numFmtId="4" fontId="24" fillId="10" borderId="41" xfId="0" applyNumberFormat="1" applyFont="1" applyFill="1" applyBorder="1" applyAlignment="1">
      <alignment horizontal="center"/>
    </xf>
    <xf numFmtId="4" fontId="21" fillId="0" borderId="17" xfId="0" applyNumberFormat="1" applyFont="1" applyBorder="1" applyAlignment="1">
      <alignment horizontal="center" vertical="center"/>
    </xf>
    <xf numFmtId="4" fontId="21" fillId="0" borderId="37" xfId="0" applyNumberFormat="1" applyFont="1" applyBorder="1" applyAlignment="1">
      <alignment horizontal="center" vertical="center"/>
    </xf>
    <xf numFmtId="4" fontId="21" fillId="0" borderId="38" xfId="0" applyNumberFormat="1" applyFont="1" applyBorder="1" applyAlignment="1">
      <alignment horizontal="center"/>
    </xf>
    <xf numFmtId="4" fontId="21" fillId="0" borderId="39" xfId="0" applyNumberFormat="1" applyFont="1" applyBorder="1" applyAlignment="1">
      <alignment horizontal="center"/>
    </xf>
    <xf numFmtId="4" fontId="2" fillId="10" borderId="16" xfId="0" applyNumberFormat="1" applyFont="1" applyFill="1" applyBorder="1" applyAlignment="1">
      <alignment horizontal="center" vertical="center"/>
    </xf>
    <xf numFmtId="4" fontId="2" fillId="10" borderId="35" xfId="0" applyNumberFormat="1" applyFont="1" applyFill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4" fontId="2" fillId="10" borderId="37" xfId="0" applyNumberFormat="1" applyFont="1" applyFill="1" applyBorder="1" applyAlignment="1">
      <alignment horizontal="center"/>
    </xf>
    <xf numFmtId="4" fontId="21" fillId="0" borderId="33" xfId="0" applyNumberFormat="1" applyFont="1" applyBorder="1" applyAlignment="1">
      <alignment horizontal="center"/>
    </xf>
    <xf numFmtId="4" fontId="21" fillId="0" borderId="40" xfId="0" applyNumberFormat="1" applyFont="1" applyBorder="1" applyAlignment="1">
      <alignment horizontal="center"/>
    </xf>
    <xf numFmtId="4" fontId="22" fillId="0" borderId="42" xfId="0" applyNumberFormat="1" applyFont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44" xfId="0" applyNumberFormat="1" applyFont="1" applyBorder="1" applyAlignment="1">
      <alignment horizontal="center"/>
    </xf>
    <xf numFmtId="4" fontId="22" fillId="0" borderId="45" xfId="0" applyNumberFormat="1" applyFont="1" applyBorder="1" applyAlignment="1">
      <alignment horizontal="center"/>
    </xf>
    <xf numFmtId="4" fontId="24" fillId="10" borderId="20" xfId="0" applyNumberFormat="1" applyFont="1" applyFill="1" applyBorder="1" applyAlignment="1">
      <alignment horizontal="center"/>
    </xf>
    <xf numFmtId="4" fontId="24" fillId="10" borderId="34" xfId="0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1" fillId="0" borderId="41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4" fontId="21" fillId="0" borderId="46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1" fillId="0" borderId="47" xfId="0" applyNumberFormat="1" applyFont="1" applyBorder="1" applyAlignment="1">
      <alignment horizontal="center"/>
    </xf>
    <xf numFmtId="4" fontId="21" fillId="0" borderId="42" xfId="0" applyNumberFormat="1" applyFont="1" applyBorder="1" applyAlignment="1">
      <alignment horizontal="center"/>
    </xf>
    <xf numFmtId="4" fontId="21" fillId="0" borderId="43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4" fontId="22" fillId="10" borderId="16" xfId="0" applyNumberFormat="1" applyFont="1" applyFill="1" applyBorder="1" applyAlignment="1">
      <alignment horizontal="center"/>
    </xf>
    <xf numFmtId="172" fontId="22" fillId="0" borderId="16" xfId="0" applyNumberFormat="1" applyFont="1" applyBorder="1" applyAlignment="1">
      <alignment horizontal="left"/>
    </xf>
    <xf numFmtId="172" fontId="22" fillId="33" borderId="10" xfId="0" applyNumberFormat="1" applyFont="1" applyFill="1" applyBorder="1" applyAlignment="1">
      <alignment horizontal="left"/>
    </xf>
    <xf numFmtId="172" fontId="22" fillId="33" borderId="13" xfId="0" applyNumberFormat="1" applyFont="1" applyFill="1" applyBorder="1" applyAlignment="1">
      <alignment horizontal="left"/>
    </xf>
    <xf numFmtId="172" fontId="22" fillId="33" borderId="46" xfId="0" applyNumberFormat="1" applyFont="1" applyFill="1" applyBorder="1" applyAlignment="1">
      <alignment horizontal="left"/>
    </xf>
    <xf numFmtId="172" fontId="23" fillId="34" borderId="0" xfId="0" applyNumberFormat="1" applyFont="1" applyFill="1" applyAlignment="1">
      <alignment horizontal="center"/>
    </xf>
    <xf numFmtId="172" fontId="22" fillId="0" borderId="48" xfId="0" applyNumberFormat="1" applyFont="1" applyBorder="1" applyAlignment="1">
      <alignment horizontal="left"/>
    </xf>
    <xf numFmtId="172" fontId="22" fillId="0" borderId="44" xfId="0" applyNumberFormat="1" applyFont="1" applyBorder="1" applyAlignment="1">
      <alignment horizontal="left"/>
    </xf>
    <xf numFmtId="172" fontId="22" fillId="0" borderId="49" xfId="0" applyNumberFormat="1" applyFont="1" applyBorder="1" applyAlignment="1">
      <alignment horizontal="center" vertical="top"/>
    </xf>
    <xf numFmtId="172" fontId="22" fillId="0" borderId="50" xfId="0" applyNumberFormat="1" applyFont="1" applyBorder="1" applyAlignment="1">
      <alignment horizontal="center" vertical="top"/>
    </xf>
    <xf numFmtId="172" fontId="22" fillId="0" borderId="12" xfId="0" applyNumberFormat="1" applyFont="1" applyBorder="1" applyAlignment="1">
      <alignment horizontal="center" vertical="top"/>
    </xf>
    <xf numFmtId="172" fontId="22" fillId="0" borderId="15" xfId="0" applyNumberFormat="1" applyFont="1" applyBorder="1" applyAlignment="1">
      <alignment horizontal="left"/>
    </xf>
    <xf numFmtId="172" fontId="22" fillId="0" borderId="42" xfId="0" applyNumberFormat="1" applyFont="1" applyBorder="1" applyAlignment="1">
      <alignment horizontal="left"/>
    </xf>
    <xf numFmtId="172" fontId="22" fillId="0" borderId="45" xfId="0" applyNumberFormat="1" applyFont="1" applyBorder="1" applyAlignment="1">
      <alignment horizontal="left"/>
    </xf>
    <xf numFmtId="172" fontId="22" fillId="0" borderId="27" xfId="0" applyNumberFormat="1" applyFont="1" applyBorder="1" applyAlignment="1">
      <alignment horizontal="center" vertical="top"/>
    </xf>
    <xf numFmtId="172" fontId="22" fillId="0" borderId="25" xfId="0" applyNumberFormat="1" applyFont="1" applyBorder="1" applyAlignment="1">
      <alignment horizontal="center" vertical="top"/>
    </xf>
    <xf numFmtId="172" fontId="22" fillId="0" borderId="24" xfId="0" applyNumberFormat="1" applyFont="1" applyBorder="1" applyAlignment="1">
      <alignment horizontal="center" vertical="top"/>
    </xf>
    <xf numFmtId="172" fontId="22" fillId="0" borderId="38" xfId="0" applyNumberFormat="1" applyFont="1" applyBorder="1" applyAlignment="1">
      <alignment horizontal="left"/>
    </xf>
    <xf numFmtId="172" fontId="22" fillId="0" borderId="10" xfId="0" applyNumberFormat="1" applyFont="1" applyBorder="1" applyAlignment="1">
      <alignment horizontal="center" vertical="top"/>
    </xf>
    <xf numFmtId="172" fontId="22" fillId="0" borderId="11" xfId="0" applyNumberFormat="1" applyFont="1" applyBorder="1" applyAlignment="1">
      <alignment horizontal="center" vertical="top"/>
    </xf>
    <xf numFmtId="172" fontId="22" fillId="0" borderId="48" xfId="0" applyNumberFormat="1" applyFont="1" applyBorder="1" applyAlignment="1">
      <alignment horizontal="center" vertical="top"/>
    </xf>
    <xf numFmtId="172" fontId="22" fillId="0" borderId="28" xfId="0" applyNumberFormat="1" applyFont="1" applyBorder="1" applyAlignment="1">
      <alignment horizontal="center" vertical="top"/>
    </xf>
    <xf numFmtId="172" fontId="22" fillId="0" borderId="11" xfId="0" applyNumberFormat="1" applyFont="1" applyBorder="1" applyAlignment="1">
      <alignment horizontal="left"/>
    </xf>
    <xf numFmtId="172" fontId="22" fillId="0" borderId="0" xfId="0" applyNumberFormat="1" applyFont="1" applyBorder="1" applyAlignment="1">
      <alignment horizontal="left"/>
    </xf>
    <xf numFmtId="172" fontId="22" fillId="0" borderId="47" xfId="0" applyNumberFormat="1" applyFont="1" applyBorder="1" applyAlignment="1">
      <alignment horizontal="left"/>
    </xf>
    <xf numFmtId="172" fontId="22" fillId="0" borderId="49" xfId="0" applyNumberFormat="1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 vertical="center" wrapText="1"/>
    </xf>
    <xf numFmtId="172" fontId="22" fillId="0" borderId="18" xfId="0" applyNumberFormat="1" applyFont="1" applyBorder="1" applyAlignment="1">
      <alignment horizontal="left"/>
    </xf>
    <xf numFmtId="172" fontId="22" fillId="0" borderId="17" xfId="0" applyNumberFormat="1" applyFont="1" applyBorder="1" applyAlignment="1">
      <alignment horizontal="left"/>
    </xf>
    <xf numFmtId="172" fontId="22" fillId="33" borderId="48" xfId="0" applyNumberFormat="1" applyFont="1" applyFill="1" applyBorder="1" applyAlignment="1">
      <alignment horizontal="left"/>
    </xf>
    <xf numFmtId="172" fontId="22" fillId="33" borderId="44" xfId="0" applyNumberFormat="1" applyFont="1" applyFill="1" applyBorder="1" applyAlignment="1">
      <alignment horizontal="left"/>
    </xf>
    <xf numFmtId="172" fontId="22" fillId="33" borderId="45" xfId="0" applyNumberFormat="1" applyFont="1" applyFill="1" applyBorder="1" applyAlignment="1">
      <alignment horizontal="left"/>
    </xf>
    <xf numFmtId="172" fontId="22" fillId="33" borderId="11" xfId="0" applyNumberFormat="1" applyFont="1" applyFill="1" applyBorder="1" applyAlignment="1">
      <alignment horizontal="left"/>
    </xf>
    <xf numFmtId="172" fontId="22" fillId="33" borderId="0" xfId="0" applyNumberFormat="1" applyFont="1" applyFill="1" applyBorder="1" applyAlignment="1">
      <alignment horizontal="left"/>
    </xf>
    <xf numFmtId="172" fontId="22" fillId="33" borderId="47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omma 3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 2" xfId="52"/>
    <cellStyle name="Percent 3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="130" zoomScaleNormal="130" zoomScalePageLayoutView="0" workbookViewId="0" topLeftCell="A1">
      <selection activeCell="E1" sqref="E1"/>
    </sheetView>
  </sheetViews>
  <sheetFormatPr defaultColWidth="9.28125" defaultRowHeight="12.75"/>
  <cols>
    <col min="1" max="1" width="7.57421875" style="9" customWidth="1"/>
    <col min="2" max="2" width="52.7109375" style="9" customWidth="1"/>
    <col min="3" max="4" width="11.7109375" style="55" customWidth="1"/>
    <col min="5" max="5" width="12.7109375" style="55" customWidth="1"/>
    <col min="6" max="6" width="9.28125" style="9" customWidth="1"/>
    <col min="7" max="7" width="10.57421875" style="9" bestFit="1" customWidth="1"/>
    <col min="8" max="16384" width="9.28125" style="9" customWidth="1"/>
  </cols>
  <sheetData>
    <row r="1" spans="1:5" s="1" customFormat="1" ht="13.5">
      <c r="A1" s="57" t="s">
        <v>82</v>
      </c>
      <c r="B1" s="57"/>
      <c r="C1" s="57"/>
      <c r="D1" s="57"/>
      <c r="E1" s="57" t="s">
        <v>113</v>
      </c>
    </row>
    <row r="2" spans="1:5" s="1" customFormat="1" ht="13.5">
      <c r="A2" s="57" t="s">
        <v>28</v>
      </c>
      <c r="B2" s="57"/>
      <c r="C2" s="57"/>
      <c r="D2" s="57"/>
      <c r="E2" s="57"/>
    </row>
    <row r="3" spans="1:5" s="1" customFormat="1" ht="13.5">
      <c r="A3" s="11"/>
      <c r="C3" s="57"/>
      <c r="D3" s="57"/>
      <c r="E3" s="57"/>
    </row>
    <row r="4" spans="1:5" s="1" customFormat="1" ht="13.5">
      <c r="A4" s="11"/>
      <c r="C4" s="57"/>
      <c r="D4" s="57"/>
      <c r="E4" s="57"/>
    </row>
    <row r="5" spans="3:5" s="2" customFormat="1" ht="13.5">
      <c r="C5" s="53"/>
      <c r="D5" s="53"/>
      <c r="E5" s="53"/>
    </row>
    <row r="6" spans="1:5" s="2" customFormat="1" ht="15">
      <c r="A6" s="144" t="s">
        <v>29</v>
      </c>
      <c r="B6" s="144"/>
      <c r="C6" s="144"/>
      <c r="D6" s="144"/>
      <c r="E6" s="144"/>
    </row>
    <row r="7" spans="1:5" s="2" customFormat="1" ht="15">
      <c r="A7" s="144" t="s">
        <v>107</v>
      </c>
      <c r="B7" s="144"/>
      <c r="C7" s="144"/>
      <c r="D7" s="144"/>
      <c r="E7" s="144"/>
    </row>
    <row r="8" spans="1:5" s="2" customFormat="1" ht="15">
      <c r="A8" s="144" t="s">
        <v>31</v>
      </c>
      <c r="B8" s="144"/>
      <c r="C8" s="144"/>
      <c r="D8" s="144"/>
      <c r="E8" s="144"/>
    </row>
    <row r="9" spans="1:5" s="2" customFormat="1" ht="15">
      <c r="A9" s="144" t="s">
        <v>112</v>
      </c>
      <c r="B9" s="144"/>
      <c r="C9" s="144"/>
      <c r="D9" s="144"/>
      <c r="E9" s="144"/>
    </row>
    <row r="10" spans="2:5" s="2" customFormat="1" ht="15">
      <c r="B10" s="15"/>
      <c r="C10" s="61"/>
      <c r="D10" s="61"/>
      <c r="E10" s="61"/>
    </row>
    <row r="11" spans="3:5" s="1" customFormat="1" ht="14.25" thickBot="1">
      <c r="C11" s="57"/>
      <c r="D11" s="57"/>
      <c r="E11" s="57"/>
    </row>
    <row r="12" spans="1:5" s="13" customFormat="1" ht="36" customHeight="1" thickBot="1">
      <c r="A12" s="164" t="s">
        <v>30</v>
      </c>
      <c r="B12" s="164" t="s">
        <v>0</v>
      </c>
      <c r="C12" s="18" t="s">
        <v>111</v>
      </c>
      <c r="D12" s="12" t="s">
        <v>85</v>
      </c>
      <c r="E12" s="12" t="s">
        <v>84</v>
      </c>
    </row>
    <row r="13" spans="1:5" s="7" customFormat="1" ht="14.25" thickBot="1">
      <c r="A13" s="165"/>
      <c r="B13" s="165"/>
      <c r="C13" s="5" t="s">
        <v>1</v>
      </c>
      <c r="D13" s="14" t="s">
        <v>1</v>
      </c>
      <c r="E13" s="6" t="s">
        <v>1</v>
      </c>
    </row>
    <row r="14" spans="1:5" s="8" customFormat="1" ht="14.25" thickBot="1">
      <c r="A14" s="16">
        <v>1</v>
      </c>
      <c r="B14" s="16">
        <v>2</v>
      </c>
      <c r="C14" s="56">
        <v>3</v>
      </c>
      <c r="D14" s="56">
        <v>4</v>
      </c>
      <c r="E14" s="56">
        <v>5</v>
      </c>
    </row>
    <row r="15" spans="1:5" ht="13.5">
      <c r="A15" s="141" t="s">
        <v>36</v>
      </c>
      <c r="B15" s="142"/>
      <c r="C15" s="142"/>
      <c r="D15" s="142"/>
      <c r="E15" s="143"/>
    </row>
    <row r="16" spans="1:5" ht="14.25" thickBot="1">
      <c r="A16" s="168" t="s">
        <v>97</v>
      </c>
      <c r="B16" s="169"/>
      <c r="C16" s="169"/>
      <c r="D16" s="169"/>
      <c r="E16" s="170"/>
    </row>
    <row r="17" spans="1:5" ht="13.5">
      <c r="A17" s="23" t="s">
        <v>2</v>
      </c>
      <c r="B17" s="24" t="s">
        <v>3</v>
      </c>
      <c r="C17" s="79">
        <v>0</v>
      </c>
      <c r="D17" s="79">
        <v>0</v>
      </c>
      <c r="E17" s="80">
        <v>0</v>
      </c>
    </row>
    <row r="18" spans="1:5" ht="13.5">
      <c r="A18" s="25" t="s">
        <v>4</v>
      </c>
      <c r="B18" s="19" t="s">
        <v>5</v>
      </c>
      <c r="C18" s="81">
        <v>0</v>
      </c>
      <c r="D18" s="81">
        <v>0</v>
      </c>
      <c r="E18" s="82">
        <v>0</v>
      </c>
    </row>
    <row r="19" spans="1:5" ht="36" customHeight="1">
      <c r="A19" s="52" t="s">
        <v>6</v>
      </c>
      <c r="B19" s="51" t="s">
        <v>86</v>
      </c>
      <c r="C19" s="83">
        <v>0</v>
      </c>
      <c r="D19" s="83">
        <f>C19*0.19</f>
        <v>0</v>
      </c>
      <c r="E19" s="84">
        <f>C19*1.19</f>
        <v>0</v>
      </c>
    </row>
    <row r="20" spans="1:5" ht="14.25" thickBot="1">
      <c r="A20" s="26" t="s">
        <v>32</v>
      </c>
      <c r="B20" s="27" t="s">
        <v>33</v>
      </c>
      <c r="C20" s="85">
        <v>0</v>
      </c>
      <c r="D20" s="85">
        <f>C20*0.19</f>
        <v>0</v>
      </c>
      <c r="E20" s="86">
        <f>C20*1.19</f>
        <v>0</v>
      </c>
    </row>
    <row r="21" spans="1:5" s="55" customFormat="1" ht="14.25" thickBot="1">
      <c r="A21" s="166" t="s">
        <v>37</v>
      </c>
      <c r="B21" s="167"/>
      <c r="C21" s="87">
        <f>C17+C18+C19+C20</f>
        <v>0</v>
      </c>
      <c r="D21" s="87">
        <f>D17+D18+D19+D20</f>
        <v>0</v>
      </c>
      <c r="E21" s="88">
        <f>E17+E18+E19+E20</f>
        <v>0</v>
      </c>
    </row>
    <row r="22" spans="1:5" ht="13.5">
      <c r="A22" s="171" t="s">
        <v>38</v>
      </c>
      <c r="B22" s="172"/>
      <c r="C22" s="172"/>
      <c r="D22" s="172"/>
      <c r="E22" s="173"/>
    </row>
    <row r="23" spans="1:5" ht="14.25" thickBot="1">
      <c r="A23" s="145" t="s">
        <v>34</v>
      </c>
      <c r="B23" s="146"/>
      <c r="C23" s="146"/>
      <c r="D23" s="146"/>
      <c r="E23" s="152"/>
    </row>
    <row r="24" spans="1:5" s="55" customFormat="1" ht="14.25" thickBot="1">
      <c r="A24" s="150" t="s">
        <v>39</v>
      </c>
      <c r="B24" s="151"/>
      <c r="C24" s="119">
        <v>0</v>
      </c>
      <c r="D24" s="119">
        <f>C24*0.19</f>
        <v>0</v>
      </c>
      <c r="E24" s="120">
        <f>C24*1.19</f>
        <v>0</v>
      </c>
    </row>
    <row r="25" spans="1:5" ht="13.5">
      <c r="A25" s="141" t="s">
        <v>35</v>
      </c>
      <c r="B25" s="142"/>
      <c r="C25" s="142"/>
      <c r="D25" s="142"/>
      <c r="E25" s="143"/>
    </row>
    <row r="26" spans="1:5" ht="14.25" thickBot="1">
      <c r="A26" s="145" t="s">
        <v>40</v>
      </c>
      <c r="B26" s="146"/>
      <c r="C26" s="146"/>
      <c r="D26" s="146"/>
      <c r="E26" s="152"/>
    </row>
    <row r="27" spans="1:5" ht="14.25" thickBot="1">
      <c r="A27" s="147" t="s">
        <v>41</v>
      </c>
      <c r="B27" s="63" t="s">
        <v>90</v>
      </c>
      <c r="C27" s="89">
        <f>C28+C29+C30</f>
        <v>4200</v>
      </c>
      <c r="D27" s="89">
        <f>D28+D29+D30</f>
        <v>798</v>
      </c>
      <c r="E27" s="90">
        <f>E28+E29+E30</f>
        <v>4998</v>
      </c>
    </row>
    <row r="28" spans="1:5" s="59" customFormat="1" ht="13.5">
      <c r="A28" s="148"/>
      <c r="B28" s="64" t="s">
        <v>87</v>
      </c>
      <c r="C28" s="91">
        <v>2700</v>
      </c>
      <c r="D28" s="91">
        <f aca="true" t="shared" si="0" ref="D28:D36">C28*0.19</f>
        <v>513</v>
      </c>
      <c r="E28" s="92">
        <f aca="true" t="shared" si="1" ref="E28:E36">C28*1.19</f>
        <v>3213</v>
      </c>
    </row>
    <row r="29" spans="1:5" ht="13.5">
      <c r="A29" s="148"/>
      <c r="B29" s="58" t="s">
        <v>42</v>
      </c>
      <c r="C29" s="93">
        <v>0</v>
      </c>
      <c r="D29" s="93">
        <f t="shared" si="0"/>
        <v>0</v>
      </c>
      <c r="E29" s="94">
        <f t="shared" si="1"/>
        <v>0</v>
      </c>
    </row>
    <row r="30" spans="1:5" s="59" customFormat="1" ht="14.25" thickBot="1">
      <c r="A30" s="149"/>
      <c r="B30" s="65" t="s">
        <v>88</v>
      </c>
      <c r="C30" s="95">
        <v>1500</v>
      </c>
      <c r="D30" s="95">
        <f t="shared" si="0"/>
        <v>285</v>
      </c>
      <c r="E30" s="96">
        <f t="shared" si="1"/>
        <v>1785</v>
      </c>
    </row>
    <row r="31" spans="1:5" ht="27.75" thickBot="1">
      <c r="A31" s="157" t="s">
        <v>7</v>
      </c>
      <c r="B31" s="62" t="s">
        <v>89</v>
      </c>
      <c r="C31" s="97">
        <f>C32+C34+C33</f>
        <v>6830</v>
      </c>
      <c r="D31" s="97">
        <f>D32+D34+D33</f>
        <v>1297.7</v>
      </c>
      <c r="E31" s="98">
        <f>E32+E34+E33</f>
        <v>8127.7</v>
      </c>
    </row>
    <row r="32" spans="1:5" ht="27">
      <c r="A32" s="158"/>
      <c r="B32" s="35" t="s">
        <v>104</v>
      </c>
      <c r="C32" s="99">
        <v>6830</v>
      </c>
      <c r="D32" s="99">
        <f t="shared" si="0"/>
        <v>1297.7</v>
      </c>
      <c r="E32" s="100">
        <f t="shared" si="1"/>
        <v>8127.7</v>
      </c>
    </row>
    <row r="33" spans="1:5" ht="27">
      <c r="A33" s="158"/>
      <c r="B33" s="34" t="s">
        <v>105</v>
      </c>
      <c r="C33" s="101">
        <v>0</v>
      </c>
      <c r="D33" s="101">
        <f t="shared" si="0"/>
        <v>0</v>
      </c>
      <c r="E33" s="102">
        <f t="shared" si="1"/>
        <v>0</v>
      </c>
    </row>
    <row r="34" spans="1:5" ht="42" thickBot="1">
      <c r="A34" s="159"/>
      <c r="B34" s="33" t="s">
        <v>106</v>
      </c>
      <c r="C34" s="103">
        <v>0</v>
      </c>
      <c r="D34" s="103">
        <f>C34*0.19</f>
        <v>0</v>
      </c>
      <c r="E34" s="104">
        <f>C34*1.19</f>
        <v>0</v>
      </c>
    </row>
    <row r="35" spans="1:5" ht="14.25" thickBot="1">
      <c r="A35" s="28" t="s">
        <v>8</v>
      </c>
      <c r="B35" s="66" t="s">
        <v>91</v>
      </c>
      <c r="C35" s="105">
        <v>3300</v>
      </c>
      <c r="D35" s="105">
        <f t="shared" si="0"/>
        <v>627</v>
      </c>
      <c r="E35" s="106">
        <f t="shared" si="1"/>
        <v>3927</v>
      </c>
    </row>
    <row r="36" spans="1:5" ht="27.75" thickBot="1">
      <c r="A36" s="32" t="s">
        <v>43</v>
      </c>
      <c r="B36" s="21" t="s">
        <v>44</v>
      </c>
      <c r="C36" s="107">
        <v>0</v>
      </c>
      <c r="D36" s="107">
        <f t="shared" si="0"/>
        <v>0</v>
      </c>
      <c r="E36" s="108">
        <f t="shared" si="1"/>
        <v>0</v>
      </c>
    </row>
    <row r="37" spans="1:5" ht="14.25" thickBot="1">
      <c r="A37" s="147" t="s">
        <v>45</v>
      </c>
      <c r="B37" s="44" t="s">
        <v>46</v>
      </c>
      <c r="C37" s="87">
        <f>C38+C39+C40+C41+C42+C43</f>
        <v>41170</v>
      </c>
      <c r="D37" s="87">
        <f>D38+D39+D40+D41+D42+D43</f>
        <v>7822.3</v>
      </c>
      <c r="E37" s="88">
        <f>E38+E39+E40+E41+E42+E43</f>
        <v>48992.3</v>
      </c>
    </row>
    <row r="38" spans="1:5" ht="13.5">
      <c r="A38" s="148"/>
      <c r="B38" s="45" t="s">
        <v>47</v>
      </c>
      <c r="C38" s="109">
        <v>0</v>
      </c>
      <c r="D38" s="109">
        <f>C38*0.19</f>
        <v>0</v>
      </c>
      <c r="E38" s="110">
        <f aca="true" t="shared" si="2" ref="E38:E44">C38*1.19</f>
        <v>0</v>
      </c>
    </row>
    <row r="39" spans="1:5" ht="13.5">
      <c r="A39" s="148"/>
      <c r="B39" s="46" t="s">
        <v>48</v>
      </c>
      <c r="C39" s="81">
        <v>0</v>
      </c>
      <c r="D39" s="81">
        <f>C39*0.19</f>
        <v>0</v>
      </c>
      <c r="E39" s="82">
        <f t="shared" si="2"/>
        <v>0</v>
      </c>
    </row>
    <row r="40" spans="1:5" ht="27">
      <c r="A40" s="148"/>
      <c r="B40" s="67" t="s">
        <v>92</v>
      </c>
      <c r="C40" s="111">
        <v>10750</v>
      </c>
      <c r="D40" s="111">
        <f>C40*0.19</f>
        <v>2042.5</v>
      </c>
      <c r="E40" s="112">
        <f t="shared" si="2"/>
        <v>12792.5</v>
      </c>
    </row>
    <row r="41" spans="1:5" ht="27">
      <c r="A41" s="148"/>
      <c r="B41" s="67" t="s">
        <v>93</v>
      </c>
      <c r="C41" s="111">
        <v>2500</v>
      </c>
      <c r="D41" s="111">
        <f aca="true" t="shared" si="3" ref="D41:D52">C41*0.19</f>
        <v>475</v>
      </c>
      <c r="E41" s="112">
        <f t="shared" si="2"/>
        <v>2975</v>
      </c>
    </row>
    <row r="42" spans="1:5" ht="27">
      <c r="A42" s="148"/>
      <c r="B42" s="47" t="s">
        <v>49</v>
      </c>
      <c r="C42" s="113">
        <v>3600</v>
      </c>
      <c r="D42" s="113">
        <f t="shared" si="3"/>
        <v>684</v>
      </c>
      <c r="E42" s="114">
        <f t="shared" si="2"/>
        <v>4284</v>
      </c>
    </row>
    <row r="43" spans="1:5" ht="14.25" thickBot="1">
      <c r="A43" s="149"/>
      <c r="B43" s="46" t="s">
        <v>50</v>
      </c>
      <c r="C43" s="81">
        <v>24320</v>
      </c>
      <c r="D43" s="81">
        <f t="shared" si="3"/>
        <v>4620.8</v>
      </c>
      <c r="E43" s="82">
        <f t="shared" si="2"/>
        <v>28940.8</v>
      </c>
    </row>
    <row r="44" spans="1:5" ht="14.25" thickBot="1">
      <c r="A44" s="29" t="s">
        <v>51</v>
      </c>
      <c r="B44" s="69" t="s">
        <v>96</v>
      </c>
      <c r="C44" s="115">
        <v>0</v>
      </c>
      <c r="D44" s="115">
        <f t="shared" si="3"/>
        <v>0</v>
      </c>
      <c r="E44" s="116">
        <f t="shared" si="2"/>
        <v>0</v>
      </c>
    </row>
    <row r="45" spans="1:5" ht="14.25" thickBot="1">
      <c r="A45" s="147" t="s">
        <v>52</v>
      </c>
      <c r="B45" s="68" t="s">
        <v>95</v>
      </c>
      <c r="C45" s="115">
        <f>C47+C46</f>
        <v>0</v>
      </c>
      <c r="D45" s="115">
        <f>D47+D46</f>
        <v>0</v>
      </c>
      <c r="E45" s="116">
        <f>E47+E46</f>
        <v>0</v>
      </c>
    </row>
    <row r="46" spans="1:5" ht="13.5">
      <c r="A46" s="148"/>
      <c r="B46" s="49" t="s">
        <v>53</v>
      </c>
      <c r="C46" s="109">
        <v>0</v>
      </c>
      <c r="D46" s="109">
        <f t="shared" si="3"/>
        <v>0</v>
      </c>
      <c r="E46" s="110">
        <f>C46*1.19</f>
        <v>0</v>
      </c>
    </row>
    <row r="47" spans="1:5" ht="14.25" thickBot="1">
      <c r="A47" s="149"/>
      <c r="B47" s="50" t="s">
        <v>54</v>
      </c>
      <c r="C47" s="117">
        <v>0</v>
      </c>
      <c r="D47" s="117">
        <f t="shared" si="3"/>
        <v>0</v>
      </c>
      <c r="E47" s="118">
        <f>C47*1.19</f>
        <v>0</v>
      </c>
    </row>
    <row r="48" spans="1:5" ht="45" customHeight="1" thickBot="1">
      <c r="A48" s="147" t="s">
        <v>55</v>
      </c>
      <c r="B48" s="68" t="s">
        <v>94</v>
      </c>
      <c r="C48" s="89">
        <f>C49+C52</f>
        <v>19300</v>
      </c>
      <c r="D48" s="89">
        <f>D49+D52</f>
        <v>3667</v>
      </c>
      <c r="E48" s="90">
        <f>E49+E52</f>
        <v>22967</v>
      </c>
    </row>
    <row r="49" spans="1:5" ht="13.5">
      <c r="A49" s="148"/>
      <c r="B49" s="45" t="s">
        <v>56</v>
      </c>
      <c r="C49" s="109">
        <v>10800</v>
      </c>
      <c r="D49" s="109">
        <f>C49*0.19</f>
        <v>2052</v>
      </c>
      <c r="E49" s="110">
        <f>C49+D49</f>
        <v>12852</v>
      </c>
    </row>
    <row r="50" spans="1:5" ht="13.5">
      <c r="A50" s="148"/>
      <c r="B50" s="46" t="s">
        <v>57</v>
      </c>
      <c r="C50" s="81">
        <v>0</v>
      </c>
      <c r="D50" s="81">
        <f t="shared" si="3"/>
        <v>0</v>
      </c>
      <c r="E50" s="82">
        <f>C50*1.19</f>
        <v>0</v>
      </c>
    </row>
    <row r="51" spans="1:5" ht="41.25">
      <c r="A51" s="148"/>
      <c r="B51" s="47" t="s">
        <v>58</v>
      </c>
      <c r="C51" s="81">
        <v>0</v>
      </c>
      <c r="D51" s="81">
        <f t="shared" si="3"/>
        <v>0</v>
      </c>
      <c r="E51" s="82">
        <f>C51*1.19</f>
        <v>0</v>
      </c>
    </row>
    <row r="52" spans="1:5" ht="14.25" thickBot="1">
      <c r="A52" s="149"/>
      <c r="B52" s="48" t="s">
        <v>59</v>
      </c>
      <c r="C52" s="117">
        <v>8500</v>
      </c>
      <c r="D52" s="117">
        <f t="shared" si="3"/>
        <v>1615</v>
      </c>
      <c r="E52" s="118">
        <f>C52*1.19</f>
        <v>10115</v>
      </c>
    </row>
    <row r="53" spans="1:5" s="55" customFormat="1" ht="14.25" thickBot="1">
      <c r="A53" s="150" t="s">
        <v>60</v>
      </c>
      <c r="B53" s="151"/>
      <c r="C53" s="119">
        <f>C27+C31+C35+C44+C45+C48+C36+C37</f>
        <v>74800</v>
      </c>
      <c r="D53" s="119">
        <f>D27+D31+D35+D44+D45+D48+D36+D37</f>
        <v>14212</v>
      </c>
      <c r="E53" s="120">
        <f>E27+E31+E35+E44+E45+E48+E36+E37</f>
        <v>89012</v>
      </c>
    </row>
    <row r="54" spans="1:5" ht="13.5">
      <c r="A54" s="141" t="s">
        <v>61</v>
      </c>
      <c r="B54" s="142"/>
      <c r="C54" s="142"/>
      <c r="D54" s="142"/>
      <c r="E54" s="143"/>
    </row>
    <row r="55" spans="1:5" ht="14.25" thickBot="1">
      <c r="A55" s="161" t="s">
        <v>62</v>
      </c>
      <c r="B55" s="162"/>
      <c r="C55" s="162"/>
      <c r="D55" s="162"/>
      <c r="E55" s="163"/>
    </row>
    <row r="56" spans="1:5" ht="13.5">
      <c r="A56" s="153" t="s">
        <v>9</v>
      </c>
      <c r="B56" s="38" t="s">
        <v>10</v>
      </c>
      <c r="C56" s="121">
        <v>957758.06</v>
      </c>
      <c r="D56" s="121">
        <f>SUM(D57:D57)</f>
        <v>181974.0314</v>
      </c>
      <c r="E56" s="122">
        <f>SUM(E57:E57)</f>
        <v>1139732.0914</v>
      </c>
    </row>
    <row r="57" spans="1:5" ht="13.5">
      <c r="A57" s="160"/>
      <c r="B57" s="19" t="s">
        <v>83</v>
      </c>
      <c r="C57" s="81">
        <v>957758.06</v>
      </c>
      <c r="D57" s="81">
        <f aca="true" t="shared" si="4" ref="D57:D62">C57*0.19</f>
        <v>181974.0314</v>
      </c>
      <c r="E57" s="82">
        <f aca="true" t="shared" si="5" ref="E57:E62">C57*1.19</f>
        <v>1139732.0914</v>
      </c>
    </row>
    <row r="58" spans="1:5" ht="13.5">
      <c r="A58" s="39" t="s">
        <v>11</v>
      </c>
      <c r="B58" s="36" t="s">
        <v>63</v>
      </c>
      <c r="C58" s="113">
        <v>0</v>
      </c>
      <c r="D58" s="113">
        <f t="shared" si="4"/>
        <v>0</v>
      </c>
      <c r="E58" s="114">
        <f t="shared" si="5"/>
        <v>0</v>
      </c>
    </row>
    <row r="59" spans="1:5" ht="27">
      <c r="A59" s="40" t="s">
        <v>12</v>
      </c>
      <c r="B59" s="37" t="s">
        <v>64</v>
      </c>
      <c r="C59" s="113">
        <v>0</v>
      </c>
      <c r="D59" s="113">
        <f t="shared" si="4"/>
        <v>0</v>
      </c>
      <c r="E59" s="114">
        <f t="shared" si="5"/>
        <v>0</v>
      </c>
    </row>
    <row r="60" spans="1:5" ht="27">
      <c r="A60" s="40" t="s">
        <v>13</v>
      </c>
      <c r="B60" s="37" t="s">
        <v>65</v>
      </c>
      <c r="C60" s="113">
        <v>0</v>
      </c>
      <c r="D60" s="113">
        <f t="shared" si="4"/>
        <v>0</v>
      </c>
      <c r="E60" s="114">
        <f t="shared" si="5"/>
        <v>0</v>
      </c>
    </row>
    <row r="61" spans="1:5" ht="13.5">
      <c r="A61" s="39" t="s">
        <v>14</v>
      </c>
      <c r="B61" s="36" t="s">
        <v>15</v>
      </c>
      <c r="C61" s="81">
        <v>0</v>
      </c>
      <c r="D61" s="81">
        <f t="shared" si="4"/>
        <v>0</v>
      </c>
      <c r="E61" s="82">
        <f t="shared" si="5"/>
        <v>0</v>
      </c>
    </row>
    <row r="62" spans="1:5" ht="14.25" thickBot="1">
      <c r="A62" s="41" t="s">
        <v>16</v>
      </c>
      <c r="B62" s="42" t="s">
        <v>17</v>
      </c>
      <c r="C62" s="85">
        <v>0</v>
      </c>
      <c r="D62" s="85">
        <f t="shared" si="4"/>
        <v>0</v>
      </c>
      <c r="E62" s="86">
        <f t="shared" si="5"/>
        <v>0</v>
      </c>
    </row>
    <row r="63" spans="1:5" s="55" customFormat="1" ht="14.25" thickBot="1">
      <c r="A63" s="145" t="s">
        <v>66</v>
      </c>
      <c r="B63" s="146"/>
      <c r="C63" s="123">
        <f>C56+C58+C59+C60+C61+C62</f>
        <v>957758.06</v>
      </c>
      <c r="D63" s="123">
        <f>D56+D58+D59+D60+D61+D62</f>
        <v>181974.0314</v>
      </c>
      <c r="E63" s="124">
        <f>E56+E58+E59+E60+E61+E62</f>
        <v>1139732.0914</v>
      </c>
    </row>
    <row r="64" spans="1:5" ht="13.5">
      <c r="A64" s="141" t="s">
        <v>67</v>
      </c>
      <c r="B64" s="142"/>
      <c r="C64" s="142"/>
      <c r="D64" s="142"/>
      <c r="E64" s="143"/>
    </row>
    <row r="65" spans="1:5" ht="14.25" thickBot="1">
      <c r="A65" s="161" t="s">
        <v>68</v>
      </c>
      <c r="B65" s="162"/>
      <c r="C65" s="162"/>
      <c r="D65" s="162"/>
      <c r="E65" s="163"/>
    </row>
    <row r="66" spans="1:5" ht="13.5">
      <c r="A66" s="153" t="s">
        <v>18</v>
      </c>
      <c r="B66" s="38" t="s">
        <v>19</v>
      </c>
      <c r="C66" s="121">
        <f>C67+C68</f>
        <v>16092.21</v>
      </c>
      <c r="D66" s="121">
        <f>D67+D68</f>
        <v>3057.5199</v>
      </c>
      <c r="E66" s="122">
        <f>E67+E68</f>
        <v>19149.7299</v>
      </c>
    </row>
    <row r="67" spans="1:5" ht="27">
      <c r="A67" s="154"/>
      <c r="B67" s="43" t="s">
        <v>69</v>
      </c>
      <c r="C67" s="81">
        <v>16092.21</v>
      </c>
      <c r="D67" s="81">
        <f>C67*0.19</f>
        <v>3057.5199</v>
      </c>
      <c r="E67" s="82">
        <f>C67*1.19</f>
        <v>19149.7299</v>
      </c>
    </row>
    <row r="68" spans="1:5" ht="14.25" thickBot="1">
      <c r="A68" s="155"/>
      <c r="B68" s="76" t="s">
        <v>98</v>
      </c>
      <c r="C68" s="95">
        <v>0</v>
      </c>
      <c r="D68" s="95">
        <f>C68*0.19</f>
        <v>0</v>
      </c>
      <c r="E68" s="96">
        <f>C68*1.19</f>
        <v>0</v>
      </c>
    </row>
    <row r="69" spans="1:5" ht="13.5">
      <c r="A69" s="153" t="s">
        <v>20</v>
      </c>
      <c r="B69" s="70" t="s">
        <v>99</v>
      </c>
      <c r="C69" s="125">
        <f>C70+C71+C72+C73+C74</f>
        <v>13543.45297</v>
      </c>
      <c r="D69" s="125">
        <f>D70+D71+D72+D73+D74</f>
        <v>0</v>
      </c>
      <c r="E69" s="126">
        <f>E70+E71+E72+E73+E74</f>
        <v>13543.45297</v>
      </c>
    </row>
    <row r="70" spans="1:5" ht="27">
      <c r="A70" s="154"/>
      <c r="B70" s="43" t="s">
        <v>70</v>
      </c>
      <c r="C70" s="113">
        <v>0</v>
      </c>
      <c r="D70" s="113">
        <v>0</v>
      </c>
      <c r="E70" s="114">
        <f>C70</f>
        <v>0</v>
      </c>
    </row>
    <row r="71" spans="1:5" ht="27">
      <c r="A71" s="154"/>
      <c r="B71" s="43" t="s">
        <v>71</v>
      </c>
      <c r="C71" s="113">
        <f>(C19+C56+C66)*0.005</f>
        <v>4869.2513500000005</v>
      </c>
      <c r="D71" s="113">
        <v>0</v>
      </c>
      <c r="E71" s="114">
        <f>C71</f>
        <v>4869.2513500000005</v>
      </c>
    </row>
    <row r="72" spans="1:5" ht="39.75" customHeight="1">
      <c r="A72" s="154"/>
      <c r="B72" s="20" t="s">
        <v>72</v>
      </c>
      <c r="C72" s="113">
        <f>(C56+C67)*0.001</f>
        <v>973.85027</v>
      </c>
      <c r="D72" s="113">
        <v>0</v>
      </c>
      <c r="E72" s="114">
        <f>C72</f>
        <v>973.85027</v>
      </c>
    </row>
    <row r="73" spans="1:5" ht="13.5">
      <c r="A73" s="154"/>
      <c r="B73" s="19" t="s">
        <v>73</v>
      </c>
      <c r="C73" s="113">
        <f>(C19+C18+C24+C56+C58+C67)*0.005</f>
        <v>4869.2513500000005</v>
      </c>
      <c r="D73" s="113">
        <v>0</v>
      </c>
      <c r="E73" s="114">
        <f>C73</f>
        <v>4869.2513500000005</v>
      </c>
    </row>
    <row r="74" spans="1:5" ht="27.75" thickBot="1">
      <c r="A74" s="155"/>
      <c r="B74" s="31" t="s">
        <v>74</v>
      </c>
      <c r="C74" s="103">
        <v>2831.1</v>
      </c>
      <c r="D74" s="103">
        <v>0</v>
      </c>
      <c r="E74" s="104">
        <f>C74</f>
        <v>2831.1</v>
      </c>
    </row>
    <row r="75" spans="1:5" ht="14.25" thickBot="1">
      <c r="A75" s="22" t="s">
        <v>21</v>
      </c>
      <c r="B75" s="75" t="s">
        <v>103</v>
      </c>
      <c r="C75" s="127">
        <f>(C18+C19+C20+C37+C48+C63)*0.1</f>
        <v>101822.80600000001</v>
      </c>
      <c r="D75" s="127">
        <f>C75*0.19</f>
        <v>19346.333140000002</v>
      </c>
      <c r="E75" s="128">
        <f>C75*1.19</f>
        <v>121169.13914000001</v>
      </c>
    </row>
    <row r="76" spans="1:5" ht="14.25" thickBot="1">
      <c r="A76" s="28" t="s">
        <v>75</v>
      </c>
      <c r="B76" s="30" t="s">
        <v>76</v>
      </c>
      <c r="C76" s="129">
        <v>0</v>
      </c>
      <c r="D76" s="129">
        <f>C76*0.19</f>
        <v>0</v>
      </c>
      <c r="E76" s="130">
        <f>C76*1.19</f>
        <v>0</v>
      </c>
    </row>
    <row r="77" spans="1:5" s="55" customFormat="1" ht="14.25" thickBot="1">
      <c r="A77" s="145" t="s">
        <v>77</v>
      </c>
      <c r="B77" s="146"/>
      <c r="C77" s="123">
        <f>C66+C69+C75+C76</f>
        <v>131458.46897000002</v>
      </c>
      <c r="D77" s="123">
        <f>D66+D69+D75+D76</f>
        <v>22403.85304</v>
      </c>
      <c r="E77" s="124">
        <f>E66+E69+E75+E76</f>
        <v>153862.32201</v>
      </c>
    </row>
    <row r="78" spans="1:5" ht="13.5">
      <c r="A78" s="141" t="s">
        <v>78</v>
      </c>
      <c r="B78" s="142"/>
      <c r="C78" s="142"/>
      <c r="D78" s="142"/>
      <c r="E78" s="143"/>
    </row>
    <row r="79" spans="1:5" ht="14.25" thickBot="1">
      <c r="A79" s="145" t="s">
        <v>79</v>
      </c>
      <c r="B79" s="146"/>
      <c r="C79" s="146"/>
      <c r="D79" s="146"/>
      <c r="E79" s="152"/>
    </row>
    <row r="80" spans="1:5" ht="13.5">
      <c r="A80" s="3" t="s">
        <v>22</v>
      </c>
      <c r="B80" s="10" t="s">
        <v>23</v>
      </c>
      <c r="C80" s="131">
        <v>0</v>
      </c>
      <c r="D80" s="131">
        <f>C80*0.19</f>
        <v>0</v>
      </c>
      <c r="E80" s="132">
        <f>C80*1.19</f>
        <v>0</v>
      </c>
    </row>
    <row r="81" spans="1:5" ht="14.25" thickBot="1">
      <c r="A81" s="4" t="s">
        <v>24</v>
      </c>
      <c r="B81" s="17" t="s">
        <v>25</v>
      </c>
      <c r="C81" s="133">
        <v>0</v>
      </c>
      <c r="D81" s="133">
        <f>C81*0.19</f>
        <v>0</v>
      </c>
      <c r="E81" s="134">
        <f>C81*1.19</f>
        <v>0</v>
      </c>
    </row>
    <row r="82" spans="1:5" s="55" customFormat="1" ht="14.25" thickBot="1">
      <c r="A82" s="150" t="s">
        <v>80</v>
      </c>
      <c r="B82" s="151"/>
      <c r="C82" s="135">
        <f>C80+C81</f>
        <v>0</v>
      </c>
      <c r="D82" s="135">
        <f>D80+D81</f>
        <v>0</v>
      </c>
      <c r="E82" s="136">
        <f>E80+E81</f>
        <v>0</v>
      </c>
    </row>
    <row r="83" spans="1:5" s="7" customFormat="1" ht="13.5">
      <c r="A83" s="156" t="s">
        <v>26</v>
      </c>
      <c r="B83" s="156"/>
      <c r="C83" s="137">
        <f>C21+C24+C53+C63+C77+C82</f>
        <v>1164016.52897</v>
      </c>
      <c r="D83" s="137">
        <f>D21+D24+D53+D63+D77+D82</f>
        <v>218589.88444</v>
      </c>
      <c r="E83" s="137">
        <f>E21+E24+E53+E63+E77+E82</f>
        <v>1382606.41341</v>
      </c>
    </row>
    <row r="84" spans="1:5" s="7" customFormat="1" ht="13.5">
      <c r="A84" s="140" t="s">
        <v>27</v>
      </c>
      <c r="B84" s="140"/>
      <c r="C84" s="138">
        <f>C18+C19+C20+C24+C56+C58+C67</f>
        <v>973850.27</v>
      </c>
      <c r="D84" s="138">
        <f>D18+D19+D20+D24+D56+D58+D67</f>
        <v>185031.55130000002</v>
      </c>
      <c r="E84" s="138">
        <f>E18+E19+E20+E24+E56+E58+E67</f>
        <v>1158881.8213</v>
      </c>
    </row>
    <row r="85" spans="1:5" s="54" customFormat="1" ht="13.5">
      <c r="A85" s="71" t="s">
        <v>102</v>
      </c>
      <c r="B85" s="72"/>
      <c r="C85" s="138"/>
      <c r="D85" s="138"/>
      <c r="E85" s="138"/>
    </row>
    <row r="86" spans="1:5" s="54" customFormat="1" ht="13.5">
      <c r="A86" s="72" t="s">
        <v>101</v>
      </c>
      <c r="B86" s="72"/>
      <c r="C86" s="138">
        <f>C42+C43+C57+C67+C75</f>
        <v>1103593.0760000001</v>
      </c>
      <c r="D86" s="138">
        <f>D42+D43+D57+D67+D75</f>
        <v>209682.68444</v>
      </c>
      <c r="E86" s="138">
        <f>E42+E43+E57+E67+E75</f>
        <v>1313275.76044</v>
      </c>
    </row>
    <row r="87" spans="1:5" s="1" customFormat="1" ht="13.5">
      <c r="A87" s="73" t="s">
        <v>100</v>
      </c>
      <c r="B87" s="74"/>
      <c r="C87" s="139">
        <f>C21+C27+C31+C35+C40+C41+C48+C69</f>
        <v>60423.45297</v>
      </c>
      <c r="D87" s="139">
        <f>D21+D27+D31+D35+D40+D41+D48+D69</f>
        <v>8907.2</v>
      </c>
      <c r="E87" s="139">
        <f>E21+E27+E31+E35+E40+E41+E48+E69</f>
        <v>69330.65297</v>
      </c>
    </row>
    <row r="88" spans="3:5" s="1" customFormat="1" ht="13.5">
      <c r="C88" s="57"/>
      <c r="D88" s="57"/>
      <c r="E88" s="57"/>
    </row>
    <row r="89" spans="3:5" s="1" customFormat="1" ht="13.5">
      <c r="C89" s="57"/>
      <c r="D89" s="57"/>
      <c r="E89" s="57"/>
    </row>
    <row r="90" spans="1:5" s="1" customFormat="1" ht="13.5">
      <c r="A90" s="1" t="s">
        <v>81</v>
      </c>
      <c r="C90" s="57"/>
      <c r="D90" s="57"/>
      <c r="E90" s="57"/>
    </row>
    <row r="91" spans="1:5" s="1" customFormat="1" ht="13.5">
      <c r="A91" s="78">
        <v>43521</v>
      </c>
      <c r="C91" s="57"/>
      <c r="D91" s="57"/>
      <c r="E91" s="57"/>
    </row>
    <row r="92" spans="3:5" s="1" customFormat="1" ht="13.5">
      <c r="C92" s="60"/>
      <c r="D92" s="60"/>
      <c r="E92" s="60"/>
    </row>
    <row r="93" spans="3:5" s="1" customFormat="1" ht="13.5">
      <c r="C93" s="57"/>
      <c r="D93" s="57"/>
      <c r="E93" s="57"/>
    </row>
    <row r="94" spans="1:5" s="1" customFormat="1" ht="13.5">
      <c r="A94" s="77" t="s">
        <v>108</v>
      </c>
      <c r="B94" s="77"/>
      <c r="C94" s="57"/>
      <c r="D94" s="57"/>
      <c r="E94" s="57"/>
    </row>
    <row r="95" spans="1:5" s="1" customFormat="1" ht="13.5">
      <c r="A95" s="77" t="s">
        <v>109</v>
      </c>
      <c r="B95" s="77"/>
      <c r="C95" s="57"/>
      <c r="D95" s="57"/>
      <c r="E95" s="57"/>
    </row>
    <row r="96" spans="1:5" s="1" customFormat="1" ht="13.5">
      <c r="A96" s="77" t="s">
        <v>110</v>
      </c>
      <c r="B96" s="77"/>
      <c r="C96" s="57"/>
      <c r="D96" s="57"/>
      <c r="E96" s="57"/>
    </row>
    <row r="97" spans="1:5" s="1" customFormat="1" ht="13.5">
      <c r="A97" s="77"/>
      <c r="B97" s="77"/>
      <c r="C97" s="57"/>
      <c r="D97" s="57"/>
      <c r="E97" s="57"/>
    </row>
    <row r="98" spans="3:5" s="1" customFormat="1" ht="13.5">
      <c r="C98" s="57"/>
      <c r="D98" s="57"/>
      <c r="E98" s="57"/>
    </row>
    <row r="99" spans="3:5" s="1" customFormat="1" ht="13.5">
      <c r="C99" s="57"/>
      <c r="D99" s="57"/>
      <c r="E99" s="57"/>
    </row>
    <row r="100" spans="3:5" s="1" customFormat="1" ht="13.5">
      <c r="C100" s="57"/>
      <c r="D100" s="57"/>
      <c r="E100" s="57"/>
    </row>
    <row r="101" spans="3:5" s="1" customFormat="1" ht="13.5">
      <c r="C101" s="57"/>
      <c r="D101" s="57"/>
      <c r="E101" s="57"/>
    </row>
    <row r="102" spans="3:5" s="1" customFormat="1" ht="13.5">
      <c r="C102" s="57"/>
      <c r="D102" s="57"/>
      <c r="E102" s="57"/>
    </row>
    <row r="103" spans="3:5" s="1" customFormat="1" ht="13.5">
      <c r="C103" s="57"/>
      <c r="D103" s="57"/>
      <c r="E103" s="57"/>
    </row>
    <row r="104" spans="3:5" s="1" customFormat="1" ht="13.5">
      <c r="C104" s="57"/>
      <c r="D104" s="57"/>
      <c r="E104" s="57"/>
    </row>
  </sheetData>
  <sheetProtection/>
  <mergeCells count="34">
    <mergeCell ref="A6:E6"/>
    <mergeCell ref="A21:B21"/>
    <mergeCell ref="A15:E15"/>
    <mergeCell ref="A16:E16"/>
    <mergeCell ref="A22:E22"/>
    <mergeCell ref="A9:E9"/>
    <mergeCell ref="A12:A13"/>
    <mergeCell ref="A55:E55"/>
    <mergeCell ref="A7:E7"/>
    <mergeCell ref="A24:B24"/>
    <mergeCell ref="A25:E25"/>
    <mergeCell ref="A53:B53"/>
    <mergeCell ref="B12:B13"/>
    <mergeCell ref="A37:A43"/>
    <mergeCell ref="A69:A74"/>
    <mergeCell ref="A64:E64"/>
    <mergeCell ref="A83:B83"/>
    <mergeCell ref="A77:B77"/>
    <mergeCell ref="A79:E79"/>
    <mergeCell ref="A31:A34"/>
    <mergeCell ref="A56:A57"/>
    <mergeCell ref="A45:A47"/>
    <mergeCell ref="A66:A68"/>
    <mergeCell ref="A65:E65"/>
    <mergeCell ref="A84:B84"/>
    <mergeCell ref="A78:E78"/>
    <mergeCell ref="A8:E8"/>
    <mergeCell ref="A54:E54"/>
    <mergeCell ref="A63:B63"/>
    <mergeCell ref="A48:A52"/>
    <mergeCell ref="A82:B82"/>
    <mergeCell ref="A26:E26"/>
    <mergeCell ref="A23:E23"/>
    <mergeCell ref="A27:A30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Gorea</cp:lastModifiedBy>
  <cp:lastPrinted>2019-02-25T10:00:45Z</cp:lastPrinted>
  <dcterms:created xsi:type="dcterms:W3CDTF">1996-10-14T23:33:28Z</dcterms:created>
  <dcterms:modified xsi:type="dcterms:W3CDTF">2019-03-01T10:37:13Z</dcterms:modified>
  <cp:category/>
  <cp:version/>
  <cp:contentType/>
  <cp:contentStatus/>
</cp:coreProperties>
</file>