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'multi'!$A$3:$AG$58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<sst xmlns="http://schemas.openxmlformats.org/spreadsheetml/2006/main" count="119" uniqueCount="71">
  <si>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</si>
  <si>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</si>
  <si>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</si>
  <si>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</si>
  <si>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</si>
  <si>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</si>
  <si>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</si>
  <si>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</si>
  <si>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</si>
  <si>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</si>
  <si>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</si>
  <si>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</si>
  <si>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</si>
  <si>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</si>
  <si>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</si>
  <si>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</si>
  <si>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</si>
  <si>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</si>
  <si>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</si>
  <si>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</si>
  <si>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</si>
  <si>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</si>
  <si>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</si>
  <si>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</si>
  <si>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</si>
  <si>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</si>
  <si>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</si>
  <si>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</si>
  <si>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</si>
  <si>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</si>
  <si>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</si>
  <si>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</si>
  <si>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</si>
  <si>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</si>
  <si>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</si>
  <si>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</si>
  <si>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</si>
  <si>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</si>
  <si>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</si>
  <si>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</si>
  <si>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Tractor cu cositor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</si>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</sst>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5"/>
  <sheetViews>
    <sheetView tabSelected="1" zoomScale="85" zoomScaleNormal="85" workbookViewId="0" topLeftCell="A50">
      <selection activeCell="I58" sqref="I58"/>
    </sheetView>
  </sheetViews>
  <sheetFormatPr defaultColWidth="9.140625" defaultRowHeight="12.75"/>
  <cols>
    <col min="1" max="1" width="4.8515625" style="7" customWidth="1"/>
    <col min="2" max="2" width="4.28125" style="7" customWidth="1"/>
    <col min="3" max="3" width="30.28125" style="7" customWidth="1"/>
    <col min="4" max="4" width="16.140625" style="7" customWidth="1"/>
    <col min="5" max="5" width="14.7109375" style="7" customWidth="1"/>
    <col min="6" max="6" width="14.28125" style="7" customWidth="1"/>
    <col min="7" max="7" width="14.140625" style="7" customWidth="1"/>
    <col min="8" max="8" width="14.28125" style="7" customWidth="1"/>
    <col min="9" max="9" width="14.00390625" style="7" customWidth="1"/>
    <col min="10" max="11" width="13.421875" style="7" bestFit="1" customWidth="1"/>
    <col min="12" max="12" width="12.00390625" style="7" bestFit="1" customWidth="1"/>
    <col min="13" max="13" width="11.00390625" style="7" bestFit="1" customWidth="1"/>
    <col min="14" max="26" width="9.140625" style="7" customWidth="1"/>
    <col min="27" max="27" width="13.00390625" style="7" customWidth="1"/>
    <col min="28" max="16384" width="9.140625" style="7" customWidth="1"/>
  </cols>
  <sheetData>
    <row r="1" ht="12.75">
      <c r="M1" s="12" t="s">
        <v>21</v>
      </c>
    </row>
    <row r="2" spans="1:13" ht="96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25</v>
      </c>
      <c r="F2" s="10">
        <v>2020</v>
      </c>
      <c r="G2" s="10" t="s">
        <v>30</v>
      </c>
      <c r="H2" s="10" t="s">
        <v>31</v>
      </c>
      <c r="I2" s="15">
        <v>2021</v>
      </c>
      <c r="J2" s="15">
        <v>2022</v>
      </c>
      <c r="K2" s="15">
        <v>2023</v>
      </c>
      <c r="L2" s="15">
        <v>2024</v>
      </c>
      <c r="M2" s="15">
        <v>2025</v>
      </c>
    </row>
    <row r="3" spans="1:13" ht="18" customHeight="1">
      <c r="A3" s="13"/>
      <c r="B3" s="14"/>
      <c r="C3" s="13"/>
      <c r="D3" s="13"/>
      <c r="E3" s="13"/>
      <c r="F3" s="16"/>
      <c r="G3" s="11"/>
      <c r="H3" s="11"/>
      <c r="I3" s="15"/>
      <c r="J3" s="15" t="s">
        <v>20</v>
      </c>
      <c r="K3" s="15"/>
      <c r="L3" s="15" t="s">
        <v>20</v>
      </c>
      <c r="M3" s="15"/>
    </row>
    <row r="4" spans="1:33" s="5" customFormat="1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2">F4+G4</f>
        <v>1219000</v>
      </c>
      <c r="I4" s="4">
        <v>1705196</v>
      </c>
      <c r="J4" s="4"/>
      <c r="K4" s="4"/>
      <c r="L4" s="4"/>
      <c r="M4" s="4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5" customFormat="1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917000</v>
      </c>
      <c r="G5" s="4">
        <v>-634000</v>
      </c>
      <c r="H5" s="4">
        <f t="shared" si="0"/>
        <v>283000</v>
      </c>
      <c r="I5" s="4">
        <f>2143000+634000</f>
        <v>2777000</v>
      </c>
      <c r="J5" s="4"/>
      <c r="K5" s="4"/>
      <c r="L5" s="4"/>
      <c r="M5" s="4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5" customFormat="1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2791000</v>
      </c>
      <c r="G6" s="4">
        <v>-2741000</v>
      </c>
      <c r="H6" s="4">
        <f t="shared" si="0"/>
        <v>50000</v>
      </c>
      <c r="I6" s="4">
        <v>2741000</v>
      </c>
      <c r="J6" s="4"/>
      <c r="K6" s="4"/>
      <c r="L6" s="4"/>
      <c r="M6" s="4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5" customFormat="1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156000</v>
      </c>
      <c r="G7" s="4">
        <v>-150000</v>
      </c>
      <c r="H7" s="4">
        <f t="shared" si="0"/>
        <v>6000</v>
      </c>
      <c r="I7" s="4">
        <v>103000</v>
      </c>
      <c r="J7" s="4"/>
      <c r="K7" s="4"/>
      <c r="L7" s="4"/>
      <c r="M7" s="4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5" customFormat="1" ht="132">
      <c r="A8" s="1">
        <v>5</v>
      </c>
      <c r="B8" s="1">
        <v>51</v>
      </c>
      <c r="C8" s="2" t="s">
        <v>66</v>
      </c>
      <c r="D8" s="3" t="s">
        <v>4</v>
      </c>
      <c r="E8" s="4">
        <v>706000</v>
      </c>
      <c r="F8" s="4">
        <v>706000</v>
      </c>
      <c r="G8" s="4">
        <v>-247000</v>
      </c>
      <c r="H8" s="4">
        <f t="shared" si="0"/>
        <v>459000</v>
      </c>
      <c r="I8" s="4">
        <v>247000</v>
      </c>
      <c r="J8" s="4"/>
      <c r="K8" s="4"/>
      <c r="L8" s="4"/>
      <c r="M8" s="4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5" customFormat="1" ht="33">
      <c r="A9" s="1">
        <v>6</v>
      </c>
      <c r="B9" s="1">
        <v>51</v>
      </c>
      <c r="C9" s="2" t="s">
        <v>67</v>
      </c>
      <c r="D9" s="3" t="s">
        <v>4</v>
      </c>
      <c r="E9" s="4">
        <v>760000</v>
      </c>
      <c r="F9" s="4">
        <v>760000</v>
      </c>
      <c r="G9" s="4">
        <v>-754000</v>
      </c>
      <c r="H9" s="4">
        <f t="shared" si="0"/>
        <v>6000</v>
      </c>
      <c r="I9" s="4">
        <v>754000</v>
      </c>
      <c r="J9" s="4"/>
      <c r="K9" s="4"/>
      <c r="L9" s="4"/>
      <c r="M9" s="4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5" customFormat="1" ht="132">
      <c r="A10" s="1">
        <v>7</v>
      </c>
      <c r="B10" s="1">
        <v>51</v>
      </c>
      <c r="C10" s="2" t="s">
        <v>69</v>
      </c>
      <c r="D10" s="3" t="s">
        <v>4</v>
      </c>
      <c r="E10" s="4">
        <v>670000</v>
      </c>
      <c r="F10" s="4">
        <v>670000</v>
      </c>
      <c r="G10" s="4">
        <v>-550000</v>
      </c>
      <c r="H10" s="4">
        <f t="shared" si="0"/>
        <v>120000</v>
      </c>
      <c r="I10" s="4">
        <v>550000</v>
      </c>
      <c r="J10" s="4"/>
      <c r="K10" s="4"/>
      <c r="L10" s="4"/>
      <c r="M10" s="4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5" customFormat="1" ht="82.5">
      <c r="A11" s="1">
        <v>8</v>
      </c>
      <c r="B11" s="1">
        <v>60</v>
      </c>
      <c r="C11" s="2" t="s">
        <v>68</v>
      </c>
      <c r="D11" s="3" t="s">
        <v>4</v>
      </c>
      <c r="E11" s="4">
        <v>179000</v>
      </c>
      <c r="F11" s="4">
        <v>179000</v>
      </c>
      <c r="G11" s="4">
        <v>-103000</v>
      </c>
      <c r="H11" s="4">
        <f t="shared" si="0"/>
        <v>76000</v>
      </c>
      <c r="I11" s="4">
        <v>103000</v>
      </c>
      <c r="J11" s="4"/>
      <c r="K11" s="4"/>
      <c r="L11" s="4"/>
      <c r="M11" s="4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5" customFormat="1" ht="66">
      <c r="A12" s="1">
        <v>9</v>
      </c>
      <c r="B12" s="1">
        <v>66</v>
      </c>
      <c r="C12" s="2" t="s">
        <v>70</v>
      </c>
      <c r="D12" s="3" t="s">
        <v>4</v>
      </c>
      <c r="E12" s="4">
        <v>48421000</v>
      </c>
      <c r="F12" s="4">
        <v>2168000</v>
      </c>
      <c r="G12" s="4">
        <v>1332000</v>
      </c>
      <c r="H12" s="4">
        <f t="shared" si="0"/>
        <v>3500000</v>
      </c>
      <c r="I12" s="4">
        <v>44921000</v>
      </c>
      <c r="J12" s="4"/>
      <c r="K12" s="4"/>
      <c r="L12" s="4"/>
      <c r="M12" s="4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5" customFormat="1" ht="33">
      <c r="A13" s="1">
        <v>10</v>
      </c>
      <c r="B13" s="1">
        <v>67</v>
      </c>
      <c r="C13" s="2" t="s">
        <v>5</v>
      </c>
      <c r="D13" s="3" t="s">
        <v>4</v>
      </c>
      <c r="E13" s="4">
        <v>55411424.55</v>
      </c>
      <c r="F13" s="4">
        <v>1949000</v>
      </c>
      <c r="G13" s="4"/>
      <c r="H13" s="4">
        <f aca="true" t="shared" si="1" ref="H13:H57">F13+G13</f>
        <v>1949000</v>
      </c>
      <c r="I13" s="4"/>
      <c r="J13" s="4"/>
      <c r="K13" s="4"/>
      <c r="L13" s="4"/>
      <c r="M13" s="4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5" customFormat="1" ht="33">
      <c r="A14" s="1">
        <v>11</v>
      </c>
      <c r="B14" s="1">
        <v>67</v>
      </c>
      <c r="C14" s="2" t="s">
        <v>15</v>
      </c>
      <c r="D14" s="3" t="s">
        <v>4</v>
      </c>
      <c r="E14" s="4">
        <v>11274558.848812267</v>
      </c>
      <c r="F14" s="4">
        <v>9077000</v>
      </c>
      <c r="G14" s="4"/>
      <c r="H14" s="4">
        <f t="shared" si="1"/>
        <v>9077000</v>
      </c>
      <c r="I14" s="4">
        <v>753550.7588122671</v>
      </c>
      <c r="J14" s="4"/>
      <c r="K14" s="4"/>
      <c r="L14" s="4"/>
      <c r="M14" s="4">
        <v>13685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6" customFormat="1" ht="16.5">
      <c r="A15" s="1">
        <v>12</v>
      </c>
      <c r="B15" s="1">
        <v>67</v>
      </c>
      <c r="C15" s="2" t="s">
        <v>8</v>
      </c>
      <c r="D15" s="3" t="s">
        <v>4</v>
      </c>
      <c r="E15" s="4">
        <v>6759092.720000001</v>
      </c>
      <c r="F15" s="4">
        <v>4324000</v>
      </c>
      <c r="G15" s="4"/>
      <c r="H15" s="4">
        <f t="shared" si="1"/>
        <v>4324000</v>
      </c>
      <c r="I15" s="4">
        <f>114878+140000</f>
        <v>254878</v>
      </c>
      <c r="J15" s="4">
        <v>1141970</v>
      </c>
      <c r="K15" s="4"/>
      <c r="L15" s="4"/>
      <c r="M15" s="4"/>
      <c r="O15" s="5"/>
      <c r="P15" s="5"/>
      <c r="Q15" s="5"/>
      <c r="R15" s="5"/>
      <c r="S15" s="5"/>
      <c r="T15" s="5"/>
      <c r="U15" s="5"/>
      <c r="V15" s="5"/>
      <c r="W15" s="5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6" customFormat="1" ht="49.5">
      <c r="A16" s="1">
        <v>13</v>
      </c>
      <c r="B16" s="1">
        <v>67</v>
      </c>
      <c r="C16" s="2" t="s">
        <v>33</v>
      </c>
      <c r="D16" s="3" t="s">
        <v>34</v>
      </c>
      <c r="E16" s="4">
        <v>1755000</v>
      </c>
      <c r="F16" s="4">
        <v>255000</v>
      </c>
      <c r="G16" s="4"/>
      <c r="H16" s="4">
        <f t="shared" si="1"/>
        <v>255000</v>
      </c>
      <c r="I16" s="4">
        <v>1500000</v>
      </c>
      <c r="J16" s="4"/>
      <c r="K16" s="4"/>
      <c r="L16" s="4"/>
      <c r="M16" s="4"/>
      <c r="Q16" s="5"/>
      <c r="W16" s="5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6" customFormat="1" ht="33">
      <c r="A17" s="1">
        <v>14</v>
      </c>
      <c r="B17" s="1">
        <v>67</v>
      </c>
      <c r="C17" s="2" t="s">
        <v>41</v>
      </c>
      <c r="D17" s="3" t="s">
        <v>4</v>
      </c>
      <c r="E17" s="4">
        <v>239000</v>
      </c>
      <c r="F17" s="4">
        <v>239000</v>
      </c>
      <c r="G17" s="4">
        <v>-239000</v>
      </c>
      <c r="H17" s="4">
        <f t="shared" si="1"/>
        <v>0</v>
      </c>
      <c r="I17" s="4">
        <v>239000</v>
      </c>
      <c r="J17" s="4"/>
      <c r="K17" s="4"/>
      <c r="L17" s="4"/>
      <c r="M17" s="4"/>
      <c r="Q17" s="5"/>
      <c r="W17" s="5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6" customFormat="1" ht="115.5">
      <c r="A18" s="1">
        <v>15</v>
      </c>
      <c r="B18" s="1">
        <v>68</v>
      </c>
      <c r="C18" s="2" t="s">
        <v>14</v>
      </c>
      <c r="D18" s="3" t="s">
        <v>13</v>
      </c>
      <c r="E18" s="4">
        <v>40782328.03999999</v>
      </c>
      <c r="F18" s="4">
        <v>1044000</v>
      </c>
      <c r="G18" s="4"/>
      <c r="H18" s="4">
        <f t="shared" si="1"/>
        <v>1044000</v>
      </c>
      <c r="I18" s="4">
        <v>1349000</v>
      </c>
      <c r="J18" s="4">
        <v>1749999.9999999998</v>
      </c>
      <c r="K18" s="4">
        <v>2100000</v>
      </c>
      <c r="L18" s="4">
        <v>46093.99999999999</v>
      </c>
      <c r="M18" s="4"/>
      <c r="W18" s="5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6" customFormat="1" ht="115.5">
      <c r="A19" s="1">
        <v>16</v>
      </c>
      <c r="B19" s="1">
        <v>68</v>
      </c>
      <c r="C19" s="2" t="s">
        <v>16</v>
      </c>
      <c r="D19" s="3" t="s">
        <v>17</v>
      </c>
      <c r="E19" s="4">
        <v>1137175</v>
      </c>
      <c r="F19" s="4">
        <v>431000</v>
      </c>
      <c r="G19" s="4"/>
      <c r="H19" s="4">
        <f t="shared" si="1"/>
        <v>431000</v>
      </c>
      <c r="I19" s="4">
        <v>303999.9999999999</v>
      </c>
      <c r="J19" s="4">
        <v>305000</v>
      </c>
      <c r="K19" s="4">
        <v>70583</v>
      </c>
      <c r="L19" s="4"/>
      <c r="M19" s="4"/>
      <c r="W19" s="5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6" customFormat="1" ht="66">
      <c r="A20" s="1">
        <v>17</v>
      </c>
      <c r="B20" s="1">
        <v>70</v>
      </c>
      <c r="C20" s="2" t="s">
        <v>9</v>
      </c>
      <c r="D20" s="3" t="s">
        <v>6</v>
      </c>
      <c r="E20" s="4">
        <v>1730141</v>
      </c>
      <c r="F20" s="4">
        <v>708000</v>
      </c>
      <c r="G20" s="4"/>
      <c r="H20" s="4">
        <f t="shared" si="1"/>
        <v>708000</v>
      </c>
      <c r="I20" s="4"/>
      <c r="J20" s="4"/>
      <c r="K20" s="4"/>
      <c r="L20" s="4"/>
      <c r="M20" s="4"/>
      <c r="W20" s="5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6" customFormat="1" ht="132">
      <c r="A21" s="1">
        <v>18</v>
      </c>
      <c r="B21" s="1">
        <v>70</v>
      </c>
      <c r="C21" s="2" t="s">
        <v>28</v>
      </c>
      <c r="D21" s="3" t="s">
        <v>6</v>
      </c>
      <c r="E21" s="4">
        <v>140375</v>
      </c>
      <c r="F21" s="4">
        <v>43000</v>
      </c>
      <c r="G21" s="4"/>
      <c r="H21" s="4">
        <f t="shared" si="1"/>
        <v>43000</v>
      </c>
      <c r="I21" s="4">
        <v>28055</v>
      </c>
      <c r="J21" s="4">
        <v>7019</v>
      </c>
      <c r="K21" s="4">
        <v>49132</v>
      </c>
      <c r="L21" s="4"/>
      <c r="M21" s="4">
        <f>14038-869</f>
        <v>13169</v>
      </c>
      <c r="W21" s="5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6" customFormat="1" ht="82.5">
      <c r="A22" s="1">
        <v>19</v>
      </c>
      <c r="B22" s="1">
        <v>84</v>
      </c>
      <c r="C22" s="2" t="s">
        <v>10</v>
      </c>
      <c r="D22" s="3" t="s">
        <v>4</v>
      </c>
      <c r="E22" s="4">
        <v>141984791.59</v>
      </c>
      <c r="F22" s="4">
        <v>104222000</v>
      </c>
      <c r="G22" s="4"/>
      <c r="H22" s="4">
        <f t="shared" si="1"/>
        <v>104222000</v>
      </c>
      <c r="I22" s="4">
        <v>37580657.879999995</v>
      </c>
      <c r="J22" s="4"/>
      <c r="K22" s="4"/>
      <c r="L22" s="4"/>
      <c r="M22" s="4"/>
      <c r="W22" s="5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6" customFormat="1" ht="33">
      <c r="A23" s="1">
        <v>20</v>
      </c>
      <c r="B23" s="1">
        <v>84</v>
      </c>
      <c r="C23" s="2" t="s">
        <v>11</v>
      </c>
      <c r="D23" s="3" t="s">
        <v>12</v>
      </c>
      <c r="E23" s="4">
        <v>1322286.96</v>
      </c>
      <c r="F23" s="4">
        <v>600000</v>
      </c>
      <c r="G23" s="4"/>
      <c r="H23" s="4">
        <f t="shared" si="1"/>
        <v>600000</v>
      </c>
      <c r="I23" s="4">
        <v>615540.7</v>
      </c>
      <c r="J23" s="4"/>
      <c r="K23" s="4"/>
      <c r="L23" s="4"/>
      <c r="M23" s="4"/>
      <c r="W23" s="5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6" customFormat="1" ht="82.5">
      <c r="A24" s="1">
        <v>21</v>
      </c>
      <c r="B24" s="1">
        <v>84</v>
      </c>
      <c r="C24" s="2" t="s">
        <v>18</v>
      </c>
      <c r="D24" s="3" t="s">
        <v>4</v>
      </c>
      <c r="E24" s="4">
        <f>8760122+390000</f>
        <v>9150122</v>
      </c>
      <c r="F24" s="4">
        <v>7190000</v>
      </c>
      <c r="G24" s="4">
        <v>-404000</v>
      </c>
      <c r="H24" s="4">
        <f t="shared" si="1"/>
        <v>6786000</v>
      </c>
      <c r="I24" s="4"/>
      <c r="J24" s="4"/>
      <c r="K24" s="4"/>
      <c r="L24" s="4"/>
      <c r="M24" s="4"/>
      <c r="W24" s="5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6" customFormat="1" ht="82.5">
      <c r="A25" s="1">
        <v>22</v>
      </c>
      <c r="B25" s="1">
        <v>84</v>
      </c>
      <c r="C25" s="2" t="s">
        <v>19</v>
      </c>
      <c r="D25" s="3" t="s">
        <v>4</v>
      </c>
      <c r="E25" s="4">
        <v>12363231</v>
      </c>
      <c r="F25" s="4">
        <v>5000000</v>
      </c>
      <c r="G25" s="4">
        <v>-197000</v>
      </c>
      <c r="H25" s="4">
        <f t="shared" si="1"/>
        <v>4803000</v>
      </c>
      <c r="I25" s="4">
        <f>4000000+197000</f>
        <v>4197000</v>
      </c>
      <c r="J25" s="4"/>
      <c r="K25" s="4"/>
      <c r="L25" s="4"/>
      <c r="M25" s="4"/>
      <c r="W25" s="5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6" customFormat="1" ht="49.5">
      <c r="A26" s="1">
        <v>23</v>
      </c>
      <c r="B26" s="1">
        <v>84</v>
      </c>
      <c r="C26" s="2" t="s">
        <v>26</v>
      </c>
      <c r="D26" s="3" t="s">
        <v>4</v>
      </c>
      <c r="E26" s="4">
        <v>350000</v>
      </c>
      <c r="F26" s="4">
        <v>50000</v>
      </c>
      <c r="G26" s="4">
        <v>-50000</v>
      </c>
      <c r="H26" s="4">
        <f t="shared" si="1"/>
        <v>0</v>
      </c>
      <c r="I26" s="4">
        <f>300000+50000</f>
        <v>350000</v>
      </c>
      <c r="J26" s="4"/>
      <c r="K26" s="4"/>
      <c r="L26" s="4"/>
      <c r="M26" s="4"/>
      <c r="W26" s="5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6" customFormat="1" ht="82.5">
      <c r="A27" s="1">
        <v>24</v>
      </c>
      <c r="B27" s="1">
        <v>84</v>
      </c>
      <c r="C27" s="2" t="s">
        <v>27</v>
      </c>
      <c r="D27" s="3" t="s">
        <v>4</v>
      </c>
      <c r="E27" s="4">
        <v>16747704</v>
      </c>
      <c r="F27" s="4">
        <v>1500000</v>
      </c>
      <c r="G27" s="4"/>
      <c r="H27" s="4">
        <f t="shared" si="1"/>
        <v>1500000</v>
      </c>
      <c r="I27" s="4">
        <v>5200000</v>
      </c>
      <c r="J27" s="4">
        <v>4800950</v>
      </c>
      <c r="K27" s="4"/>
      <c r="L27" s="4"/>
      <c r="M27" s="4"/>
      <c r="W27" s="5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6" customFormat="1" ht="49.5">
      <c r="A28" s="1">
        <v>25</v>
      </c>
      <c r="B28" s="1">
        <v>84</v>
      </c>
      <c r="C28" s="2" t="s">
        <v>22</v>
      </c>
      <c r="D28" s="3" t="s">
        <v>23</v>
      </c>
      <c r="E28" s="4">
        <v>11210000</v>
      </c>
      <c r="F28" s="4">
        <v>800000</v>
      </c>
      <c r="G28" s="4"/>
      <c r="H28" s="4">
        <f t="shared" si="1"/>
        <v>800000</v>
      </c>
      <c r="I28" s="4">
        <f>7210000+3200000</f>
        <v>10410000</v>
      </c>
      <c r="J28" s="4"/>
      <c r="K28" s="4"/>
      <c r="L28" s="4"/>
      <c r="M28" s="4"/>
      <c r="W28" s="5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6" customFormat="1" ht="82.5">
      <c r="A29" s="1">
        <v>26</v>
      </c>
      <c r="B29" s="1">
        <v>84</v>
      </c>
      <c r="C29" s="2" t="s">
        <v>29</v>
      </c>
      <c r="D29" s="3" t="s">
        <v>4</v>
      </c>
      <c r="E29" s="4">
        <v>3580000</v>
      </c>
      <c r="F29" s="4">
        <v>2423000</v>
      </c>
      <c r="G29" s="4">
        <v>-1680000</v>
      </c>
      <c r="H29" s="4">
        <f t="shared" si="1"/>
        <v>743000</v>
      </c>
      <c r="I29" s="4">
        <f>1157000+1680000</f>
        <v>2837000</v>
      </c>
      <c r="J29" s="4"/>
      <c r="K29" s="4"/>
      <c r="L29" s="4"/>
      <c r="M29" s="4"/>
      <c r="W29" s="5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6" customFormat="1" ht="49.5">
      <c r="A30" s="1">
        <v>27</v>
      </c>
      <c r="B30" s="1">
        <v>84</v>
      </c>
      <c r="C30" s="2" t="s">
        <v>32</v>
      </c>
      <c r="D30" s="3" t="s">
        <v>4</v>
      </c>
      <c r="E30" s="4">
        <v>14484118.38</v>
      </c>
      <c r="F30" s="4">
        <v>11197000</v>
      </c>
      <c r="G30" s="4">
        <v>-3705000</v>
      </c>
      <c r="H30" s="4">
        <f t="shared" si="1"/>
        <v>7492000</v>
      </c>
      <c r="I30" s="4">
        <f>3200000+3705000</f>
        <v>6905000</v>
      </c>
      <c r="J30" s="4"/>
      <c r="K30" s="4"/>
      <c r="L30" s="4"/>
      <c r="M30" s="4"/>
      <c r="W30" s="5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6" customFormat="1" ht="49.5">
      <c r="A31" s="1">
        <v>28</v>
      </c>
      <c r="B31" s="1">
        <v>84</v>
      </c>
      <c r="C31" s="2" t="s">
        <v>38</v>
      </c>
      <c r="D31" s="3" t="s">
        <v>4</v>
      </c>
      <c r="E31" s="4">
        <v>500000</v>
      </c>
      <c r="F31" s="4">
        <v>500000</v>
      </c>
      <c r="G31" s="4">
        <v>-220000</v>
      </c>
      <c r="H31" s="4">
        <f t="shared" si="1"/>
        <v>280000</v>
      </c>
      <c r="I31" s="4">
        <v>220000</v>
      </c>
      <c r="J31" s="4"/>
      <c r="K31" s="4"/>
      <c r="L31" s="4"/>
      <c r="M31" s="4"/>
      <c r="W31" s="5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6" customFormat="1" ht="66">
      <c r="A32" s="1">
        <v>29</v>
      </c>
      <c r="B32" s="1">
        <v>84</v>
      </c>
      <c r="C32" s="2" t="s">
        <v>39</v>
      </c>
      <c r="D32" s="3" t="s">
        <v>4</v>
      </c>
      <c r="E32" s="4">
        <v>80000</v>
      </c>
      <c r="F32" s="4">
        <v>80000</v>
      </c>
      <c r="G32" s="4">
        <v>-79000</v>
      </c>
      <c r="H32" s="4">
        <f t="shared" si="1"/>
        <v>1000</v>
      </c>
      <c r="I32" s="4">
        <v>79000</v>
      </c>
      <c r="J32" s="4"/>
      <c r="K32" s="4"/>
      <c r="L32" s="4"/>
      <c r="M32" s="4"/>
      <c r="W32" s="5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6" customFormat="1" ht="16.5">
      <c r="A33" s="1">
        <v>30</v>
      </c>
      <c r="B33" s="1">
        <v>84</v>
      </c>
      <c r="C33" s="2" t="s">
        <v>40</v>
      </c>
      <c r="D33" s="3" t="s">
        <v>4</v>
      </c>
      <c r="E33" s="4">
        <v>1000000</v>
      </c>
      <c r="F33" s="4">
        <v>1000000</v>
      </c>
      <c r="G33" s="4">
        <v>-1000000</v>
      </c>
      <c r="H33" s="4">
        <f t="shared" si="1"/>
        <v>0</v>
      </c>
      <c r="I33" s="4">
        <v>1000000</v>
      </c>
      <c r="J33" s="4"/>
      <c r="K33" s="4"/>
      <c r="L33" s="4"/>
      <c r="M33" s="4"/>
      <c r="W33" s="5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6" customFormat="1" ht="16.5">
      <c r="A34" s="1">
        <v>31</v>
      </c>
      <c r="B34" s="1">
        <v>84</v>
      </c>
      <c r="C34" s="2" t="s">
        <v>42</v>
      </c>
      <c r="D34" s="3" t="s">
        <v>4</v>
      </c>
      <c r="E34" s="4">
        <v>428000</v>
      </c>
      <c r="F34" s="4">
        <v>428000</v>
      </c>
      <c r="G34" s="4">
        <v>-291000</v>
      </c>
      <c r="H34" s="4">
        <f t="shared" si="1"/>
        <v>137000</v>
      </c>
      <c r="I34" s="4">
        <v>291000</v>
      </c>
      <c r="J34" s="4"/>
      <c r="K34" s="4"/>
      <c r="L34" s="4"/>
      <c r="M34" s="4"/>
      <c r="W34" s="5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6" customFormat="1" ht="16.5">
      <c r="A35" s="1">
        <v>32</v>
      </c>
      <c r="B35" s="1">
        <v>84</v>
      </c>
      <c r="C35" s="2" t="s">
        <v>43</v>
      </c>
      <c r="D35" s="3" t="s">
        <v>4</v>
      </c>
      <c r="E35" s="4">
        <v>545000</v>
      </c>
      <c r="F35" s="4">
        <v>545000</v>
      </c>
      <c r="G35" s="4">
        <v>-545000</v>
      </c>
      <c r="H35" s="4">
        <f t="shared" si="1"/>
        <v>0</v>
      </c>
      <c r="I35" s="4">
        <v>545000</v>
      </c>
      <c r="J35" s="4"/>
      <c r="K35" s="4"/>
      <c r="L35" s="4"/>
      <c r="M35" s="4"/>
      <c r="W35" s="5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6" customFormat="1" ht="16.5">
      <c r="A36" s="1">
        <v>33</v>
      </c>
      <c r="B36" s="1">
        <v>84</v>
      </c>
      <c r="C36" s="2" t="s">
        <v>44</v>
      </c>
      <c r="D36" s="3" t="s">
        <v>4</v>
      </c>
      <c r="E36" s="4">
        <v>780000</v>
      </c>
      <c r="F36" s="4">
        <v>780000</v>
      </c>
      <c r="G36" s="4">
        <v>-309000</v>
      </c>
      <c r="H36" s="4">
        <f t="shared" si="1"/>
        <v>471000</v>
      </c>
      <c r="I36" s="4">
        <v>309000</v>
      </c>
      <c r="J36" s="4"/>
      <c r="K36" s="4"/>
      <c r="L36" s="4"/>
      <c r="M36" s="4"/>
      <c r="W36" s="5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6" customFormat="1" ht="33">
      <c r="A37" s="1">
        <v>34</v>
      </c>
      <c r="B37" s="1">
        <v>84</v>
      </c>
      <c r="C37" s="2" t="s">
        <v>45</v>
      </c>
      <c r="D37" s="3" t="s">
        <v>4</v>
      </c>
      <c r="E37" s="4">
        <v>100000</v>
      </c>
      <c r="F37" s="4">
        <v>100000</v>
      </c>
      <c r="G37" s="4">
        <v>-95000</v>
      </c>
      <c r="H37" s="4">
        <f t="shared" si="1"/>
        <v>5000</v>
      </c>
      <c r="I37" s="4">
        <v>95000</v>
      </c>
      <c r="J37" s="4"/>
      <c r="K37" s="4"/>
      <c r="L37" s="4"/>
      <c r="M37" s="4"/>
      <c r="W37" s="5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6" customFormat="1" ht="33">
      <c r="A38" s="1">
        <v>35</v>
      </c>
      <c r="B38" s="1">
        <v>84</v>
      </c>
      <c r="C38" s="2" t="s">
        <v>46</v>
      </c>
      <c r="D38" s="3" t="s">
        <v>4</v>
      </c>
      <c r="E38" s="4">
        <v>30000</v>
      </c>
      <c r="F38" s="4">
        <v>30000</v>
      </c>
      <c r="G38" s="4">
        <v>-25000</v>
      </c>
      <c r="H38" s="4">
        <f t="shared" si="1"/>
        <v>5000</v>
      </c>
      <c r="I38" s="4">
        <v>25000</v>
      </c>
      <c r="J38" s="4"/>
      <c r="K38" s="4"/>
      <c r="L38" s="4"/>
      <c r="M38" s="4"/>
      <c r="W38" s="5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6" customFormat="1" ht="49.5">
      <c r="A39" s="1">
        <v>36</v>
      </c>
      <c r="B39" s="1">
        <v>84</v>
      </c>
      <c r="C39" s="2" t="s">
        <v>47</v>
      </c>
      <c r="D39" s="3" t="s">
        <v>4</v>
      </c>
      <c r="E39" s="4">
        <v>30000</v>
      </c>
      <c r="F39" s="4">
        <v>30000</v>
      </c>
      <c r="G39" s="4">
        <v>-25000</v>
      </c>
      <c r="H39" s="4">
        <f t="shared" si="1"/>
        <v>5000</v>
      </c>
      <c r="I39" s="4">
        <v>25000</v>
      </c>
      <c r="J39" s="4"/>
      <c r="K39" s="4"/>
      <c r="L39" s="4"/>
      <c r="M39" s="4"/>
      <c r="W39" s="5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6" customFormat="1" ht="49.5">
      <c r="A40" s="1">
        <v>37</v>
      </c>
      <c r="B40" s="1">
        <v>84</v>
      </c>
      <c r="C40" s="2" t="s">
        <v>48</v>
      </c>
      <c r="D40" s="3" t="s">
        <v>4</v>
      </c>
      <c r="E40" s="4">
        <v>75000</v>
      </c>
      <c r="F40" s="4">
        <v>75000</v>
      </c>
      <c r="G40" s="4">
        <v>-70000</v>
      </c>
      <c r="H40" s="4">
        <f t="shared" si="1"/>
        <v>5000</v>
      </c>
      <c r="I40" s="4">
        <v>70000</v>
      </c>
      <c r="J40" s="4"/>
      <c r="K40" s="4"/>
      <c r="L40" s="4"/>
      <c r="M40" s="4"/>
      <c r="W40" s="5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6" customFormat="1" ht="49.5">
      <c r="A41" s="1">
        <v>38</v>
      </c>
      <c r="B41" s="1">
        <v>84</v>
      </c>
      <c r="C41" s="2" t="s">
        <v>49</v>
      </c>
      <c r="D41" s="3" t="s">
        <v>4</v>
      </c>
      <c r="E41" s="4">
        <v>50000</v>
      </c>
      <c r="F41" s="4">
        <v>50000</v>
      </c>
      <c r="G41" s="4">
        <v>-44000</v>
      </c>
      <c r="H41" s="4">
        <f t="shared" si="1"/>
        <v>6000</v>
      </c>
      <c r="I41" s="4">
        <v>44000</v>
      </c>
      <c r="J41" s="4"/>
      <c r="K41" s="4"/>
      <c r="L41" s="4"/>
      <c r="M41" s="4"/>
      <c r="W41" s="5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6" customFormat="1" ht="82.5">
      <c r="A42" s="1">
        <v>39</v>
      </c>
      <c r="B42" s="1">
        <v>84</v>
      </c>
      <c r="C42" s="2" t="s">
        <v>50</v>
      </c>
      <c r="D42" s="3" t="s">
        <v>4</v>
      </c>
      <c r="E42" s="4">
        <v>100000</v>
      </c>
      <c r="F42" s="4">
        <v>100000</v>
      </c>
      <c r="G42" s="4">
        <v>-100000</v>
      </c>
      <c r="H42" s="4">
        <f t="shared" si="1"/>
        <v>0</v>
      </c>
      <c r="I42" s="4">
        <v>100000</v>
      </c>
      <c r="J42" s="4"/>
      <c r="K42" s="4"/>
      <c r="L42" s="4"/>
      <c r="M42" s="4"/>
      <c r="W42" s="5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6" customFormat="1" ht="82.5">
      <c r="A43" s="1">
        <v>40</v>
      </c>
      <c r="B43" s="1">
        <v>84</v>
      </c>
      <c r="C43" s="2" t="s">
        <v>51</v>
      </c>
      <c r="D43" s="3" t="s">
        <v>4</v>
      </c>
      <c r="E43" s="4">
        <v>100000</v>
      </c>
      <c r="F43" s="4">
        <v>100000</v>
      </c>
      <c r="G43" s="4">
        <v>-100000</v>
      </c>
      <c r="H43" s="4">
        <f t="shared" si="1"/>
        <v>0</v>
      </c>
      <c r="I43" s="4">
        <v>100000</v>
      </c>
      <c r="J43" s="4"/>
      <c r="K43" s="4"/>
      <c r="L43" s="4"/>
      <c r="M43" s="4"/>
      <c r="W43" s="5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6" customFormat="1" ht="82.5">
      <c r="A44" s="1">
        <v>41</v>
      </c>
      <c r="B44" s="1">
        <v>84</v>
      </c>
      <c r="C44" s="2" t="s">
        <v>52</v>
      </c>
      <c r="D44" s="3" t="s">
        <v>4</v>
      </c>
      <c r="E44" s="4">
        <v>100000</v>
      </c>
      <c r="F44" s="4">
        <v>100000</v>
      </c>
      <c r="G44" s="4">
        <v>-100000</v>
      </c>
      <c r="H44" s="4">
        <f t="shared" si="1"/>
        <v>0</v>
      </c>
      <c r="I44" s="4">
        <v>100000</v>
      </c>
      <c r="J44" s="4"/>
      <c r="K44" s="4"/>
      <c r="L44" s="4"/>
      <c r="M44" s="4"/>
      <c r="W44" s="5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6" customFormat="1" ht="66">
      <c r="A45" s="1">
        <v>42</v>
      </c>
      <c r="B45" s="1">
        <v>84</v>
      </c>
      <c r="C45" s="2" t="s">
        <v>53</v>
      </c>
      <c r="D45" s="3" t="s">
        <v>4</v>
      </c>
      <c r="E45" s="4">
        <v>150000</v>
      </c>
      <c r="F45" s="4">
        <v>150000</v>
      </c>
      <c r="G45" s="4">
        <v>-149000</v>
      </c>
      <c r="H45" s="4">
        <f t="shared" si="1"/>
        <v>1000</v>
      </c>
      <c r="I45" s="4">
        <v>145000</v>
      </c>
      <c r="J45" s="4"/>
      <c r="K45" s="4"/>
      <c r="L45" s="4"/>
      <c r="M45" s="4"/>
      <c r="W45" s="5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s="6" customFormat="1" ht="49.5">
      <c r="A46" s="1">
        <v>43</v>
      </c>
      <c r="B46" s="1">
        <v>84</v>
      </c>
      <c r="C46" s="2" t="s">
        <v>54</v>
      </c>
      <c r="D46" s="3" t="s">
        <v>4</v>
      </c>
      <c r="E46" s="4">
        <v>182000</v>
      </c>
      <c r="F46" s="4">
        <v>182000</v>
      </c>
      <c r="G46" s="4">
        <f>-165000+10000</f>
        <v>-155000</v>
      </c>
      <c r="H46" s="4">
        <f t="shared" si="1"/>
        <v>27000</v>
      </c>
      <c r="I46" s="4">
        <f>165000-10000</f>
        <v>155000</v>
      </c>
      <c r="J46" s="4"/>
      <c r="K46" s="4"/>
      <c r="L46" s="4"/>
      <c r="M46" s="4"/>
      <c r="W46" s="5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s="6" customFormat="1" ht="99">
      <c r="A47" s="1">
        <v>44</v>
      </c>
      <c r="B47" s="1">
        <v>84</v>
      </c>
      <c r="C47" s="2" t="s">
        <v>55</v>
      </c>
      <c r="D47" s="3" t="s">
        <v>4</v>
      </c>
      <c r="E47" s="4">
        <v>291000</v>
      </c>
      <c r="F47" s="4">
        <v>250000</v>
      </c>
      <c r="G47" s="4">
        <f>-194000-10000</f>
        <v>-204000</v>
      </c>
      <c r="H47" s="4">
        <f t="shared" si="1"/>
        <v>46000</v>
      </c>
      <c r="I47" s="4">
        <f>235000+10000</f>
        <v>245000</v>
      </c>
      <c r="J47" s="4"/>
      <c r="K47" s="4"/>
      <c r="L47" s="4"/>
      <c r="M47" s="4"/>
      <c r="W47" s="5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6" customFormat="1" ht="66">
      <c r="A48" s="1">
        <v>45</v>
      </c>
      <c r="B48" s="1">
        <v>84</v>
      </c>
      <c r="C48" s="2" t="s">
        <v>56</v>
      </c>
      <c r="D48" s="3" t="s">
        <v>4</v>
      </c>
      <c r="E48" s="4">
        <v>75000</v>
      </c>
      <c r="F48" s="4">
        <v>75000</v>
      </c>
      <c r="G48" s="4">
        <v>-69000</v>
      </c>
      <c r="H48" s="4">
        <f t="shared" si="1"/>
        <v>6000</v>
      </c>
      <c r="I48" s="4">
        <v>69000</v>
      </c>
      <c r="J48" s="4"/>
      <c r="K48" s="4"/>
      <c r="L48" s="4"/>
      <c r="M48" s="4"/>
      <c r="W48" s="5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s="6" customFormat="1" ht="82.5">
      <c r="A49" s="1">
        <v>46</v>
      </c>
      <c r="B49" s="1">
        <v>84</v>
      </c>
      <c r="C49" s="2" t="s">
        <v>57</v>
      </c>
      <c r="D49" s="3" t="s">
        <v>4</v>
      </c>
      <c r="E49" s="4">
        <v>41000</v>
      </c>
      <c r="F49" s="4">
        <v>41000</v>
      </c>
      <c r="G49" s="4">
        <v>-40000</v>
      </c>
      <c r="H49" s="4">
        <f t="shared" si="1"/>
        <v>1000</v>
      </c>
      <c r="I49" s="4">
        <v>40000</v>
      </c>
      <c r="J49" s="4"/>
      <c r="K49" s="4"/>
      <c r="L49" s="4"/>
      <c r="M49" s="4"/>
      <c r="W49" s="5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s="6" customFormat="1" ht="66">
      <c r="A50" s="1">
        <v>47</v>
      </c>
      <c r="B50" s="1">
        <v>84</v>
      </c>
      <c r="C50" s="2" t="s">
        <v>58</v>
      </c>
      <c r="D50" s="3" t="s">
        <v>4</v>
      </c>
      <c r="E50" s="4">
        <v>160000</v>
      </c>
      <c r="F50" s="4">
        <v>160000</v>
      </c>
      <c r="G50" s="4">
        <v>-159000</v>
      </c>
      <c r="H50" s="4">
        <f t="shared" si="1"/>
        <v>1000</v>
      </c>
      <c r="I50" s="4">
        <v>159000</v>
      </c>
      <c r="J50" s="4"/>
      <c r="K50" s="4"/>
      <c r="L50" s="4"/>
      <c r="M50" s="4"/>
      <c r="W50" s="5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s="6" customFormat="1" ht="33">
      <c r="A51" s="1">
        <v>48</v>
      </c>
      <c r="B51" s="1">
        <v>84</v>
      </c>
      <c r="C51" s="2" t="s">
        <v>59</v>
      </c>
      <c r="D51" s="3" t="s">
        <v>4</v>
      </c>
      <c r="E51" s="4">
        <v>120000</v>
      </c>
      <c r="F51" s="4">
        <v>120000</v>
      </c>
      <c r="G51" s="4">
        <v>-120000</v>
      </c>
      <c r="H51" s="4">
        <f t="shared" si="1"/>
        <v>0</v>
      </c>
      <c r="I51" s="4">
        <v>120000</v>
      </c>
      <c r="J51" s="4"/>
      <c r="K51" s="4"/>
      <c r="L51" s="4"/>
      <c r="M51" s="4"/>
      <c r="W51" s="5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s="6" customFormat="1" ht="82.5">
      <c r="A52" s="1">
        <v>49</v>
      </c>
      <c r="B52" s="1">
        <v>84</v>
      </c>
      <c r="C52" s="2" t="s">
        <v>60</v>
      </c>
      <c r="D52" s="3" t="s">
        <v>4</v>
      </c>
      <c r="E52" s="4">
        <v>60000</v>
      </c>
      <c r="F52" s="4">
        <v>60000</v>
      </c>
      <c r="G52" s="4">
        <v>-55000</v>
      </c>
      <c r="H52" s="4">
        <f t="shared" si="1"/>
        <v>5000</v>
      </c>
      <c r="I52" s="4">
        <v>55000</v>
      </c>
      <c r="J52" s="4"/>
      <c r="K52" s="4"/>
      <c r="L52" s="4"/>
      <c r="M52" s="4"/>
      <c r="W52" s="5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s="6" customFormat="1" ht="66">
      <c r="A53" s="1">
        <v>50</v>
      </c>
      <c r="B53" s="1">
        <v>84</v>
      </c>
      <c r="C53" s="2" t="s">
        <v>61</v>
      </c>
      <c r="D53" s="3" t="s">
        <v>4</v>
      </c>
      <c r="E53" s="4">
        <v>130000</v>
      </c>
      <c r="F53" s="4">
        <v>130000</v>
      </c>
      <c r="G53" s="4">
        <v>-120000</v>
      </c>
      <c r="H53" s="4">
        <f t="shared" si="1"/>
        <v>10000</v>
      </c>
      <c r="I53" s="4">
        <v>120000</v>
      </c>
      <c r="J53" s="4"/>
      <c r="K53" s="4"/>
      <c r="L53" s="4"/>
      <c r="M53" s="4"/>
      <c r="W53" s="5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6" customFormat="1" ht="82.5">
      <c r="A54" s="1">
        <v>51</v>
      </c>
      <c r="B54" s="1">
        <v>84</v>
      </c>
      <c r="C54" s="2" t="s">
        <v>62</v>
      </c>
      <c r="D54" s="3" t="s">
        <v>4</v>
      </c>
      <c r="E54" s="4">
        <v>50000</v>
      </c>
      <c r="F54" s="4">
        <v>50000</v>
      </c>
      <c r="G54" s="4">
        <v>-49000</v>
      </c>
      <c r="H54" s="4">
        <f t="shared" si="1"/>
        <v>1000</v>
      </c>
      <c r="I54" s="4">
        <v>49000</v>
      </c>
      <c r="J54" s="4"/>
      <c r="K54" s="4"/>
      <c r="L54" s="4"/>
      <c r="M54" s="4"/>
      <c r="W54" s="5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6" customFormat="1" ht="99">
      <c r="A55" s="1">
        <v>52</v>
      </c>
      <c r="B55" s="1">
        <v>84</v>
      </c>
      <c r="C55" s="2" t="s">
        <v>63</v>
      </c>
      <c r="D55" s="3" t="s">
        <v>4</v>
      </c>
      <c r="E55" s="4">
        <v>450000</v>
      </c>
      <c r="F55" s="4">
        <v>450000</v>
      </c>
      <c r="G55" s="4">
        <v>-449000</v>
      </c>
      <c r="H55" s="4">
        <f t="shared" si="1"/>
        <v>1000</v>
      </c>
      <c r="I55" s="4">
        <v>449000</v>
      </c>
      <c r="J55" s="4"/>
      <c r="K55" s="4"/>
      <c r="L55" s="4"/>
      <c r="M55" s="4"/>
      <c r="W55" s="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s="6" customFormat="1" ht="115.5">
      <c r="A56" s="1">
        <v>53</v>
      </c>
      <c r="B56" s="1">
        <v>84</v>
      </c>
      <c r="C56" s="2" t="s">
        <v>64</v>
      </c>
      <c r="D56" s="3" t="s">
        <v>4</v>
      </c>
      <c r="E56" s="4">
        <v>3661000</v>
      </c>
      <c r="F56" s="4">
        <v>3661000</v>
      </c>
      <c r="G56" s="4">
        <v>-1070000</v>
      </c>
      <c r="H56" s="4">
        <f t="shared" si="1"/>
        <v>2591000</v>
      </c>
      <c r="I56" s="4">
        <v>1070000</v>
      </c>
      <c r="J56" s="4"/>
      <c r="K56" s="4"/>
      <c r="L56" s="4"/>
      <c r="M56" s="4"/>
      <c r="W56" s="5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6" customFormat="1" ht="16.5">
      <c r="A57" s="1">
        <v>54</v>
      </c>
      <c r="B57" s="1">
        <v>84</v>
      </c>
      <c r="C57" s="2" t="s">
        <v>65</v>
      </c>
      <c r="D57" s="3" t="s">
        <v>4</v>
      </c>
      <c r="E57" s="4">
        <v>560500</v>
      </c>
      <c r="F57" s="4">
        <v>560500</v>
      </c>
      <c r="G57" s="4">
        <v>-192500</v>
      </c>
      <c r="H57" s="4">
        <f t="shared" si="1"/>
        <v>368000</v>
      </c>
      <c r="I57" s="4">
        <v>192500</v>
      </c>
      <c r="J57" s="4"/>
      <c r="K57" s="4"/>
      <c r="L57" s="4"/>
      <c r="M57" s="4"/>
      <c r="W57" s="5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20" customFormat="1" ht="16.5">
      <c r="A58" s="17"/>
      <c r="B58" s="17"/>
      <c r="C58" s="18" t="s">
        <v>7</v>
      </c>
      <c r="D58" s="18"/>
      <c r="E58" s="19">
        <f>SUM(E4:E57)</f>
        <v>399985483.08881223</v>
      </c>
      <c r="F58" s="19">
        <f aca="true" t="shared" si="2" ref="F58:M58">SUM(F4:F57)</f>
        <v>170425500</v>
      </c>
      <c r="G58" s="19">
        <f t="shared" si="2"/>
        <v>-15956500</v>
      </c>
      <c r="H58" s="19">
        <f t="shared" si="2"/>
        <v>154469000</v>
      </c>
      <c r="I58" s="19">
        <f t="shared" si="2"/>
        <v>132296378.33881226</v>
      </c>
      <c r="J58" s="19">
        <f t="shared" si="2"/>
        <v>8004939</v>
      </c>
      <c r="K58" s="19">
        <f t="shared" si="2"/>
        <v>2219715</v>
      </c>
      <c r="L58" s="19">
        <f t="shared" si="2"/>
        <v>46093.99999999999</v>
      </c>
      <c r="M58" s="19">
        <f t="shared" si="2"/>
        <v>26854</v>
      </c>
      <c r="O58" s="6"/>
      <c r="P58" s="6"/>
      <c r="Q58" s="6"/>
      <c r="R58" s="6"/>
      <c r="S58" s="6"/>
      <c r="T58" s="6"/>
      <c r="U58" s="6"/>
      <c r="V58" s="6"/>
      <c r="W58" s="6"/>
      <c r="X58" s="5"/>
      <c r="Y58" s="9"/>
      <c r="Z58" s="9"/>
      <c r="AA58" s="9"/>
      <c r="AB58" s="9"/>
      <c r="AC58" s="9"/>
      <c r="AD58" s="9"/>
      <c r="AE58" s="9"/>
      <c r="AF58" s="9"/>
      <c r="AG58" s="9"/>
    </row>
    <row r="59" ht="17.25" customHeight="1"/>
    <row r="60" spans="5:13" ht="12.75">
      <c r="E60" s="8"/>
      <c r="F60" s="8"/>
      <c r="G60" s="8"/>
      <c r="H60" s="8"/>
      <c r="I60" s="8"/>
      <c r="J60" s="8"/>
      <c r="K60" s="8"/>
      <c r="L60" s="8"/>
      <c r="M60" s="8"/>
    </row>
    <row r="61" spans="5:13" ht="12.75">
      <c r="E61" s="8"/>
      <c r="F61" s="8"/>
      <c r="G61" s="8"/>
      <c r="H61" s="8"/>
      <c r="I61" s="8"/>
      <c r="J61" s="8"/>
      <c r="K61" s="8"/>
      <c r="L61" s="8"/>
      <c r="M61" s="8"/>
    </row>
    <row r="62" spans="3:13" ht="12.75">
      <c r="C62" s="5"/>
      <c r="E62" s="8"/>
      <c r="F62" s="8"/>
      <c r="G62" s="8"/>
      <c r="H62" s="8"/>
      <c r="I62" s="8"/>
      <c r="J62" s="8"/>
      <c r="K62" s="8"/>
      <c r="L62" s="8"/>
      <c r="M62" s="8"/>
    </row>
    <row r="63" spans="6:13" ht="12.75">
      <c r="F63" s="8"/>
      <c r="G63" s="8"/>
      <c r="H63" s="8"/>
      <c r="I63" s="8"/>
      <c r="J63" s="8"/>
      <c r="K63" s="8"/>
      <c r="L63" s="8"/>
      <c r="M63" s="8"/>
    </row>
    <row r="64" spans="5:9" ht="12.75">
      <c r="E64" s="8"/>
      <c r="I64" s="8"/>
    </row>
    <row r="65" spans="5:13" ht="12.75">
      <c r="E65" s="8"/>
      <c r="F65" s="8"/>
      <c r="G65" s="8"/>
      <c r="H65" s="8"/>
      <c r="I65" s="8"/>
      <c r="J65" s="8"/>
      <c r="K65" s="8"/>
      <c r="L65" s="8"/>
      <c r="M65" s="8"/>
    </row>
  </sheetData>
  <sheetProtection/>
  <autoFilter ref="A3:AG58"/>
  <mergeCells count="14">
    <mergeCell ref="F2:F3"/>
    <mergeCell ref="L2:L3"/>
    <mergeCell ref="M2:M3"/>
    <mergeCell ref="J2:J3"/>
    <mergeCell ref="I2:I3"/>
    <mergeCell ref="K2:K3"/>
    <mergeCell ref="G2:G3"/>
    <mergeCell ref="H2:H3"/>
    <mergeCell ref="C58:D58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10/g la HCJM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2020-11-20T07:30:03Z</cp:lastPrinted>
  <dcterms:created xsi:type="dcterms:W3CDTF">2015-06-11T12:42:20Z</dcterms:created>
  <dcterms:modified xsi:type="dcterms:W3CDTF">2020-11-20T07:30:09Z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