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PROGRAM DRUM " sheetId="1" r:id="rId1"/>
  </sheets>
  <definedNames>
    <definedName name="_xlnm._FilterDatabase" localSheetId="0" hidden="1">'PROGRAM DRUM '!$A$3:$K$99</definedName>
    <definedName name="_xlnm.Print_Titles" localSheetId="0">'PROGRAM DRUM '!$3:$3</definedName>
    <definedName name="_xlnm.Print_Area" localSheetId="0">'PROGRAM DRUM '!$A$1:$E$99</definedName>
  </definedNames>
  <calcPr fullCalcOnLoad="1"/>
</workbook>
</file>

<file path=xl/sharedStrings.xml><?xml version="1.0" encoding="utf-8"?>
<sst xmlns="http://schemas.openxmlformats.org/spreadsheetml/2006/main" count="188" uniqueCount="154">
  <si>
    <t>lei</t>
  </si>
  <si>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</si>
  <si>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</si>
  <si>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</si>
  <si>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</si>
  <si>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</si>
  <si>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</si>
  <si>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</si>
  <si>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</si>
  <si>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</si>
  <si>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</si>
  <si>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</si>
  <si>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 xml:space="preserve">Întocmirea documentaţiilor tehnico-economice pentru lucrările de întreţinere şi reparaţii la drumuri                                      </t>
  </si>
  <si>
    <t>1.3</t>
  </si>
  <si>
    <t>Investigarea şi expertizarea reţelei de drumuri publice prin măsurători cu aparatură şi revizii ale stării acestora</t>
  </si>
  <si>
    <t>2.1</t>
  </si>
  <si>
    <t>Servicii de laborator</t>
  </si>
  <si>
    <t>2.2</t>
  </si>
  <si>
    <t>Diriginți de șantier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</si>
  <si>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</si>
  <si>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</si>
  <si>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</si>
  <si>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</si>
  <si>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</si>
  <si>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</si>
  <si>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</si>
  <si>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</si>
  <si>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</si>
  <si>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</si>
  <si>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>Lucrări şi servicii privind întreţinerea periodică a drumurilor publice (1+2+3)</t>
  </si>
  <si>
    <t xml:space="preserve">Covoare bituminoase </t>
  </si>
  <si>
    <t>Siguranţă rutieră/ parapeţi / borne km/ indicatoare rutiere/ treceri pietoni supraînălţate, marcaje, etc.</t>
  </si>
  <si>
    <t>Amenajarea locurilor de parcare, amenajare intersecții, eliminare puncte periculoase</t>
  </si>
  <si>
    <t>D.</t>
  </si>
  <si>
    <t>1</t>
  </si>
  <si>
    <t>Servicii de proiectare faza PT si execuţia lucrării Reparaţia podeţului situat pe DJ134 Fîntînele - Veţca - lim. jud. Harghita, la km 5+600, jud. Mureş</t>
  </si>
  <si>
    <t>2.3</t>
  </si>
  <si>
    <t>II.</t>
  </si>
  <si>
    <t xml:space="preserve">E. </t>
  </si>
  <si>
    <t xml:space="preserve">Reabilitare DJ 153 A - DJ153 traseu Ernei - Eremitu - Sovata - DALI </t>
  </si>
  <si>
    <t>1.4</t>
  </si>
  <si>
    <t>1.5</t>
  </si>
  <si>
    <t>1.6</t>
  </si>
  <si>
    <t>1.7</t>
  </si>
  <si>
    <t>1.8</t>
  </si>
  <si>
    <t>1.9</t>
  </si>
  <si>
    <t>Modernizarea DJ 152A, DJ 151A şi DJ 151, Tg. Mureş (DN 15E)- Band - Şăulia-Sărmaşu - lim. jud. Bistriţa Năsăud, jud. Mureş -Faza DALI</t>
  </si>
  <si>
    <t>Reabilitare drumuri judeţene -începute în anul 2017</t>
  </si>
  <si>
    <t>Proiectare şi execuţie Reabilitare drum județean DJ107G Limită județ Alba – Ațintiș – Luduș, km 16+775-18+226</t>
  </si>
  <si>
    <t>Proiectare şi execuţie  Reabilitarea drumului judeţean DJ162A DN16 - Cozma – limită judeţ Bistriţa Năsăud, km 8+777 – 11+044, judeţul Mureş</t>
  </si>
  <si>
    <t>4.1</t>
  </si>
  <si>
    <t>Amenajare parcări în localitatea Band (proiectare+execuţie)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</si>
  <si>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</si>
  <si>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</si>
  <si>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</si>
  <si>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</si>
  <si>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</si>
  <si>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</si>
  <si>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6.1</t>
  </si>
  <si>
    <t>Gestiunea traficului rutier</t>
  </si>
  <si>
    <t>Reparații podețe</t>
  </si>
  <si>
    <t>Îmbrăcăminţi bituminoase uşoare</t>
  </si>
  <si>
    <t>Îmbrăcăminţi uşoare bituminoase pe DJ 136 Sângeorgiu de Pădure - Bezid-lim. jud. Harghita</t>
  </si>
  <si>
    <t>Servicii de proiectare pentru lucrarea Îmbrăcăminţi uşoare bituminoase pe DJ 136 Sângeorgiu de Pădure - Bezid-lim. jud. Harghita - faza PT</t>
  </si>
  <si>
    <t>Servicii de proiectare pentru lucrarea Îmbrăcăminți ușoare bituminoase pe un tronson din DJ134 Fântânele – Vețca - intersecție DN 13C (fost DJ 137) - faza PT</t>
  </si>
  <si>
    <t xml:space="preserve">Îmbrăcăminți ușoare bituminoase pe un tronson din DJ134 Fântânele – Vețca - intersecție DN 13C (fost DJ 137) </t>
  </si>
  <si>
    <t xml:space="preserve">Servicii de proiectare pentru  Îmbrăcăminte bituminoasă ușoară pe DJ153G Sânger (DJ151) - Papiu Ilarian - Iclănzel (DJ152A), km 14+380-17+180, jud. Mureș - faza PT </t>
  </si>
  <si>
    <t>Îmbrăcăminte bituminoasă ușoară pe DJ153G Sânger (DJ151) - Papiu Ilarian - Iclănzel (DJ152A), km 14+380-17+180, jud. Mureș</t>
  </si>
  <si>
    <t xml:space="preserve">Servicii de proiectare pentru  Îmbrăcăminte bituminoasă ușoară pe DJ153G Sânger (DJ151) - Papiu Ilarian - Iclănzel (DJ152A), km 9+800-12+400, jud. Mureș - faza PT </t>
  </si>
  <si>
    <t>Amenajare rigole de scurgere în localitatea Aluniş, judeţul Mureş</t>
  </si>
  <si>
    <t>1.3.1</t>
  </si>
  <si>
    <t>1.3.2</t>
  </si>
  <si>
    <t>1.3.3</t>
  </si>
  <si>
    <t>1.3.4</t>
  </si>
  <si>
    <t>Întreţinerea curentă pe timp de vară (1.1+1.2+1.3+1.4)</t>
  </si>
  <si>
    <t>Reabilitare DJ 153C Reghin -Lăpușna - lim.jud. Harghita   - DALI</t>
  </si>
  <si>
    <t>Reabilitarea unui tronson de drum județean  DJ107D limita județ Alba-Crăiești-Adămuș-int.DN14A, de la limita cu județul Alba până la intersecța cu DJ107 - faza DALI</t>
  </si>
  <si>
    <t>Lărgire drum DJ153E DN15-Bogata - faza DALI</t>
  </si>
  <si>
    <t>Pistă pentru bicicliști - faza DALI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</si>
  <si>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</si>
  <si>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</si>
  <si>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</si>
  <si>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</si>
  <si>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</si>
  <si>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</si>
  <si>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</si>
  <si>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>PROIECTARE+EXECUŢIE LUCRĂRI - începute  2018</t>
  </si>
  <si>
    <t xml:space="preserve">PROGRAM PNDL - PROIECTARE + EXECUȚIE </t>
  </si>
  <si>
    <t>6.2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</si>
  <si>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</si>
  <si>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Reabilitarea unui tronson de drum județean  DJ142A Gănești-Băgaciu-limita județ Sibiu - faza DALI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</si>
  <si>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</si>
  <si>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Gestionarea drumurilor publice (1.1+1.2+1.3+1.4)</t>
  </si>
  <si>
    <t>1.3.5</t>
  </si>
  <si>
    <t>Serviciu de proiectare pentru lucrarea Amenajare rigole de scurgere în localitatea Aluniş, judeţul Mureş</t>
  </si>
  <si>
    <t xml:space="preserve">Refacere dren pe drumul judeţean DJ 107 limita judeţ Alba-Corneşti-Adămuş- int. DN14A + diriginte </t>
  </si>
  <si>
    <t>Servicii de proiectare și execuția lucrării Amenajare parcare în comuna Adămuş</t>
  </si>
  <si>
    <t xml:space="preserve">Lucrări privind reparaţii curente la drumurile publice  (1+2) </t>
  </si>
  <si>
    <t>Reparaţii curente la poduri/ podeţe/drumuri</t>
  </si>
  <si>
    <t>Reparații la pod de beton armat pe DJ142 Târnăveni-Bălăușeri km 23+892, județul Mureș - PT +avize (Odrihei)</t>
  </si>
  <si>
    <t>Reparații la pod de beton armat pe DJ151D Ungheni-Acățari-Tâmpa, km 24+382, județul Mureș - PT +avize (Gălești)</t>
  </si>
  <si>
    <t>Reparații la pod de beton armat pe DJ151B Ugheni-Căpîlna Bahnea-lim. Jud Sibiu km 13+013,  județul Mureș - PT +avize (Suplac)</t>
  </si>
  <si>
    <t>Recalibrare șanțuri în localitatea Daneș</t>
  </si>
  <si>
    <t>Recalibrare șanțuri în localitatea Sâncraiu de Mureș</t>
  </si>
  <si>
    <t>Recalibrare șanțuri în localitatea Glodeni</t>
  </si>
  <si>
    <t>Recalibrare șanțuri în localitatea Aluniș</t>
  </si>
  <si>
    <t>Amenajare șanț și acostament în localitatea Gănești</t>
  </si>
  <si>
    <t>1.14</t>
  </si>
  <si>
    <t>2.4</t>
  </si>
  <si>
    <t>Îmbrăcăminţi ușoare bituminoase  pe DJ153G Sânger (DJ151) - Papiu Ilarian - Iclănzel (DJ152A), km 9+800-12+400, jud. Mureș</t>
  </si>
  <si>
    <t>2.5</t>
  </si>
  <si>
    <t>Reabilitare tronson de drum judeţean DJ 135 Tg. Mureş-Sărăţeni- lim. Jud. Harghita - DALI (intravilan și extravilan)</t>
  </si>
  <si>
    <t>Modernizarea unui tronson de drum județean  DJ135A Viforoasa-Neaua-Miercurea Nirajului-Hodoșa - int.DJ153- faza DALI</t>
  </si>
  <si>
    <t xml:space="preserve">Asfaltarea unui tronson de drum pe DJ136 Sângeorgiu de Pădure-Bezid-limita județ Harghita- actualizare DALI </t>
  </si>
  <si>
    <t>1.15</t>
  </si>
  <si>
    <t>Reparații la pod de beton armat pe DJ 153 la Beica de Jos, km 7+100 - faza DALI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</si>
  <si>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</si>
  <si>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</si>
  <si>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Reparații la pod de beton armat pe DJ142 Târnăveni-Bălăușeri km 23+892, județul Mureș - execuție (Odrihei)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</si>
  <si>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</si>
  <si>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</si>
  <si>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4</t>
  </si>
  <si>
    <t>5</t>
  </si>
  <si>
    <t>5.2</t>
  </si>
  <si>
    <t>Refacere 1 pod pe DJ153C (Gurghiu) (HGR 698/2019)</t>
  </si>
  <si>
    <t>PROIECTARE+EXECUŢIE LUCRĂRI începute în 2019</t>
  </si>
  <si>
    <t>Reabilitare tronson de drum judeţean DJ 135 Tg. Mureş-Sărăţeni- lim. Jud. Harghita - intravilan (proiectare cu execuție)</t>
  </si>
  <si>
    <t>Reparații carosabil pe DJ153G, km 6+720-6+840, județul Mureș</t>
  </si>
  <si>
    <t>Refacere pod lemn pe DJ135, km 43+500 parţial distrus situat pe raza comunei Sărăţeni (HGR nr. 514/2018) (DALI+PT+Execuție+avize+taxe)+verificator+diriginte</t>
  </si>
  <si>
    <t>Modernizare drum Oarba de Mureş (PT+execuție)+verificator+diriginte+taxe+avize</t>
  </si>
  <si>
    <t>Program 2020</t>
  </si>
  <si>
    <t xml:space="preserve">PROGRAM - 2020
LUCRĂRI LA  DRUMURI JUDETENE   </t>
  </si>
  <si>
    <t>3</t>
  </si>
  <si>
    <t>4.2</t>
  </si>
  <si>
    <t>4.3</t>
  </si>
  <si>
    <t>4.4</t>
  </si>
  <si>
    <t>6</t>
  </si>
  <si>
    <t>6.3</t>
  </si>
  <si>
    <t>CHELTUIELI DE INVESTIŢII ŞI REPARAŢII CAPITALE - Total E, din care:</t>
  </si>
  <si>
    <t xml:space="preserve">Asigurarea calităţii şi a controlului tehnic al calităţii la lucrări de drumuri, servicii de laborator (2.1+2.2) </t>
  </si>
  <si>
    <t>Obiective de investiţii (1+2+3+4+5+6)</t>
  </si>
  <si>
    <t>Amenajare acostamente și șanturi pe drumul județean DJ 135 Tg. Mures-Miercurea Nirajului-Sărățeni-limita jud. Harghita , km 1+900-10+350 (PT+Execuție+verificator+diriginte+taxe+avize)</t>
  </si>
  <si>
    <t>Influenţe</t>
  </si>
  <si>
    <t>Program 2020 rectificat</t>
  </si>
  <si>
    <t>Reparații carosabil și podeț pe DJ134, la km 27+100-27+150 , județul Mureș</t>
  </si>
  <si>
    <t>1.16</t>
  </si>
  <si>
    <t>1.17</t>
  </si>
  <si>
    <t>Lărgirea unui tronson de drum judeţean DJ154E Reghin (DN15) - Solovăstru - Jabeniţa - Adrian - Gurghiu (DJ153C), Judeţul Mureş" - faza PT</t>
  </si>
  <si>
    <t>Sens giratoriu Band amplasament DJ152A km 18+000, Comuna Band, judeţul Mureş" - actualizare SF</t>
  </si>
  <si>
    <t>Refacere drumuri județene DJ 153 - 0,03 km (Chiheru de Jos) - HGR 554/2020</t>
  </si>
  <si>
    <t>Refacere drumuri județene DJ 153, DJ 153 A - 3,2 km (Eremitu) - HGR 554/2020</t>
  </si>
  <si>
    <t>Refacere drumuri județene DJ 151 - 0,5 km (Valea Largă) - HGR 554/2020</t>
  </si>
  <si>
    <t>Refacere poduri - 2 (Eremitu) - HGR 554/2020</t>
  </si>
  <si>
    <t>Refacere poduri - 1 (Hodac) - HGR 554/2020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</si>
</sst>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3" fontId="4" fillId="32" borderId="10" xfId="52" applyNumberFormat="1" applyFont="1" applyFill="1" applyBorder="1" applyAlignment="1">
      <alignment wrapText="1"/>
      <protection/>
    </xf>
    <xf numFmtId="3" fontId="4" fillId="33" borderId="10" xfId="52" applyNumberFormat="1" applyFont="1" applyFill="1" applyBorder="1" applyAlignment="1">
      <alignment/>
      <protection/>
    </xf>
    <xf numFmtId="3" fontId="4" fillId="34" borderId="10" xfId="52" applyNumberFormat="1" applyFont="1" applyFill="1" applyBorder="1" applyAlignment="1">
      <alignment/>
      <protection/>
    </xf>
    <xf numFmtId="3" fontId="4" fillId="35" borderId="10" xfId="40" applyNumberFormat="1" applyFont="1" applyFill="1" applyBorder="1" applyAlignment="1">
      <alignment horizontal="right" vertical="center"/>
    </xf>
    <xf numFmtId="49" fontId="5" fillId="35" borderId="10" xfId="44" applyNumberFormat="1" applyFont="1" applyFill="1" applyBorder="1" applyAlignment="1">
      <alignment horizontal="center" vertical="center" wrapText="1"/>
    </xf>
    <xf numFmtId="3" fontId="5" fillId="35" borderId="10" xfId="40" applyNumberFormat="1" applyFont="1" applyFill="1" applyBorder="1" applyAlignment="1">
      <alignment wrapText="1"/>
    </xf>
    <xf numFmtId="3" fontId="4" fillId="34" borderId="10" xfId="52" applyNumberFormat="1" applyFont="1" applyFill="1" applyBorder="1">
      <alignment/>
      <protection/>
    </xf>
    <xf numFmtId="3" fontId="4" fillId="34" borderId="10" xfId="50" applyNumberFormat="1" applyFont="1" applyFill="1" applyBorder="1" applyAlignment="1">
      <alignment/>
    </xf>
    <xf numFmtId="3" fontId="4" fillId="10" borderId="10" xfId="52" applyNumberFormat="1" applyFont="1" applyFill="1" applyBorder="1" applyAlignment="1">
      <alignment vertical="center" wrapText="1"/>
      <protection/>
    </xf>
    <xf numFmtId="3" fontId="4" fillId="1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>
      <alignment/>
      <protection/>
    </xf>
    <xf numFmtId="3" fontId="4" fillId="14" borderId="10" xfId="52" applyNumberFormat="1" applyFont="1" applyFill="1" applyBorder="1" applyAlignment="1">
      <alignment horizontal="right"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9" fontId="3" fillId="35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3" fontId="2" fillId="34" borderId="10" xfId="52" applyNumberFormat="1" applyFont="1" applyFill="1" applyBorder="1" applyAlignment="1">
      <alignment horizontal="center"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3" fontId="2" fillId="35" borderId="10" xfId="52" applyNumberFormat="1" applyFont="1" applyFill="1" applyBorder="1" applyAlignment="1">
      <alignment horizontal="center" vertical="center"/>
      <protection/>
    </xf>
    <xf numFmtId="0" fontId="46" fillId="0" borderId="10" xfId="52" applyFont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left" wrapText="1"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10" borderId="10" xfId="52" applyNumberFormat="1" applyFont="1" applyFill="1" applyBorder="1" applyAlignment="1">
      <alignment horizontal="center" vertical="center"/>
      <protection/>
    </xf>
    <xf numFmtId="49" fontId="2" fillId="34" borderId="10" xfId="52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2" fillId="34" borderId="10" xfId="52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 horizontal="left" vertical="center" wrapText="1"/>
      <protection/>
    </xf>
    <xf numFmtId="3" fontId="5" fillId="35" borderId="10" xfId="40" applyNumberFormat="1" applyFont="1" applyFill="1" applyBorder="1" applyAlignment="1">
      <alignment horizontal="left" wrapText="1"/>
    </xf>
    <xf numFmtId="0" fontId="5" fillId="35" borderId="10" xfId="40" applyFont="1" applyFill="1" applyBorder="1" applyAlignment="1">
      <alignment horizontal="left" wrapText="1"/>
    </xf>
    <xf numFmtId="0" fontId="5" fillId="35" borderId="10" xfId="40" applyFont="1" applyFill="1" applyBorder="1" applyAlignment="1">
      <alignment horizontal="left" vertical="center" wrapText="1"/>
    </xf>
    <xf numFmtId="3" fontId="5" fillId="0" borderId="10" xfId="52" applyNumberFormat="1" applyFont="1" applyBorder="1" applyAlignment="1">
      <alignment horizontal="left" wrapText="1"/>
      <protection/>
    </xf>
    <xf numFmtId="3" fontId="4" fillId="10" borderId="10" xfId="52" applyNumberFormat="1" applyFont="1" applyFill="1" applyBorder="1" applyAlignment="1">
      <alignment horizontal="left" vertical="center" wrapText="1"/>
      <protection/>
    </xf>
    <xf numFmtId="0" fontId="2" fillId="34" borderId="10" xfId="52" applyFont="1" applyFill="1" applyBorder="1" applyAlignment="1">
      <alignment horizontal="left" vertical="center" wrapText="1"/>
      <protection/>
    </xf>
    <xf numFmtId="3" fontId="4" fillId="0" borderId="10" xfId="52" applyNumberFormat="1" applyFont="1" applyFill="1" applyBorder="1" applyAlignment="1">
      <alignment horizontal="left" wrapText="1"/>
      <protection/>
    </xf>
    <xf numFmtId="3" fontId="4" fillId="0" borderId="10" xfId="40" applyNumberFormat="1" applyFont="1" applyFill="1" applyBorder="1" applyAlignment="1">
      <alignment horizontal="left" wrapText="1"/>
    </xf>
    <xf numFmtId="4" fontId="2" fillId="34" borderId="10" xfId="52" applyNumberFormat="1" applyFont="1" applyFill="1" applyBorder="1" applyAlignment="1">
      <alignment horizontal="left" wrapText="1"/>
      <protection/>
    </xf>
    <xf numFmtId="3" fontId="5" fillId="0" borderId="10" xfId="44" applyNumberFormat="1" applyFont="1" applyFill="1" applyBorder="1" applyAlignment="1">
      <alignment horizontal="left" wrapText="1"/>
    </xf>
    <xf numFmtId="0" fontId="0" fillId="0" borderId="0" xfId="0" applyFont="1" applyAlignment="1">
      <alignment horizontal="right"/>
    </xf>
    <xf numFmtId="0" fontId="1" fillId="35" borderId="0" xfId="0" applyFont="1" applyFill="1" applyAlignment="1">
      <alignment/>
    </xf>
    <xf numFmtId="3" fontId="47" fillId="35" borderId="10" xfId="40" applyNumberFormat="1" applyFont="1" applyFill="1" applyBorder="1" applyAlignment="1">
      <alignment wrapText="1"/>
    </xf>
    <xf numFmtId="3" fontId="4" fillId="35" borderId="10" xfId="39" applyNumberFormat="1" applyFont="1" applyFill="1" applyBorder="1" applyAlignment="1">
      <alignment wrapText="1"/>
    </xf>
    <xf numFmtId="3" fontId="4" fillId="35" borderId="10" xfId="40" applyNumberFormat="1" applyFont="1" applyFill="1" applyBorder="1" applyAlignment="1">
      <alignment wrapText="1"/>
    </xf>
    <xf numFmtId="3" fontId="5" fillId="0" borderId="10" xfId="40" applyNumberFormat="1" applyFont="1" applyFill="1" applyBorder="1" applyAlignment="1">
      <alignment wrapText="1"/>
    </xf>
    <xf numFmtId="3" fontId="5" fillId="0" borderId="11" xfId="52" applyNumberFormat="1" applyFont="1" applyBorder="1" applyAlignment="1">
      <alignment horizontal="left" wrapText="1"/>
      <protection/>
    </xf>
    <xf numFmtId="3" fontId="5" fillId="0" borderId="12" xfId="52" applyNumberFormat="1" applyFont="1" applyBorder="1" applyAlignment="1">
      <alignment horizontal="left" wrapText="1"/>
      <protection/>
    </xf>
    <xf numFmtId="3" fontId="5" fillId="0" borderId="13" xfId="52" applyNumberFormat="1" applyFont="1" applyBorder="1" applyAlignment="1">
      <alignment horizontal="left" wrapText="1"/>
      <protection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49" fontId="3" fillId="35" borderId="11" xfId="52" applyNumberFormat="1" applyFont="1" applyFill="1" applyBorder="1" applyAlignment="1">
      <alignment horizontal="center" vertical="center" wrapText="1"/>
      <protection/>
    </xf>
    <xf numFmtId="49" fontId="3" fillId="35" borderId="12" xfId="52" applyNumberFormat="1" applyFont="1" applyFill="1" applyBorder="1" applyAlignment="1">
      <alignment horizontal="center" vertical="center" wrapText="1"/>
      <protection/>
    </xf>
    <xf numFmtId="49" fontId="3" fillId="35" borderId="13" xfId="52" applyNumberFormat="1" applyFont="1" applyFill="1" applyBorder="1" applyAlignment="1">
      <alignment horizontal="center" vertical="center" wrapText="1"/>
      <protection/>
    </xf>
    <xf numFmtId="3" fontId="5" fillId="35" borderId="11" xfId="40" applyNumberFormat="1" applyFont="1" applyFill="1" applyBorder="1" applyAlignment="1">
      <alignment wrapText="1"/>
    </xf>
    <xf numFmtId="3" fontId="5" fillId="35" borderId="12" xfId="40" applyNumberFormat="1" applyFont="1" applyFill="1" applyBorder="1" applyAlignment="1">
      <alignment wrapText="1"/>
    </xf>
    <xf numFmtId="3" fontId="5" fillId="35" borderId="13" xfId="40" applyNumberFormat="1" applyFont="1" applyFill="1" applyBorder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03"/>
  <sheetViews>
    <sheetView tabSelected="1" view="pageLayout" workbookViewId="0" topLeftCell="A1">
      <selection activeCell="O10" sqref="O10"/>
    </sheetView>
  </sheetViews>
  <sheetFormatPr defaultColWidth="9.140625" defaultRowHeight="12.75"/>
  <cols>
    <col min="1" max="1" width="6.140625" style="0" customWidth="1"/>
    <col min="2" max="2" width="64.28125" style="0" customWidth="1"/>
    <col min="3" max="3" width="13.00390625" style="0" customWidth="1"/>
    <col min="4" max="4" width="11.00390625" style="0" customWidth="1"/>
    <col min="5" max="5" width="13.8515625" style="0" customWidth="1"/>
  </cols>
  <sheetData>
    <row r="1" spans="1:5" ht="33.75" customHeight="1">
      <c r="A1" s="55" t="s">
        <v>131</v>
      </c>
      <c r="B1" s="55"/>
      <c r="C1" s="55"/>
      <c r="D1" s="56"/>
      <c r="E1" s="56"/>
    </row>
    <row r="2" spans="3:5" ht="12.75">
      <c r="C2" s="45"/>
      <c r="D2" s="45"/>
      <c r="E2" s="45" t="s">
        <v>0</v>
      </c>
    </row>
    <row r="3" spans="1:5" ht="45">
      <c r="A3" s="19" t="s">
        <v>1</v>
      </c>
      <c r="B3" s="20" t="s">
        <v>2</v>
      </c>
      <c r="C3" s="21" t="s">
        <v>130</v>
      </c>
      <c r="D3" s="21" t="s">
        <v>142</v>
      </c>
      <c r="E3" s="21" t="s">
        <v>143</v>
      </c>
    </row>
    <row r="4" spans="1:11" s="31" customFormat="1" ht="15">
      <c r="A4" s="22" t="s">
        <v>3</v>
      </c>
      <c r="B4" s="23" t="s">
        <v>4</v>
      </c>
      <c r="C4" s="2">
        <f>C5+C62</f>
        <v>95309000</v>
      </c>
      <c r="D4" s="2">
        <f>D5+D62</f>
        <v>0</v>
      </c>
      <c r="E4" s="2">
        <f>E5+E62</f>
        <v>95309000</v>
      </c>
      <c r="F4" s="54"/>
      <c r="G4" s="54"/>
      <c r="J4" s="54"/>
      <c r="K4" s="54"/>
    </row>
    <row r="5" spans="1:11" s="31" customFormat="1" ht="34.5" customHeight="1">
      <c r="A5" s="24" t="s">
        <v>5</v>
      </c>
      <c r="B5" s="25" t="s">
        <v>6</v>
      </c>
      <c r="C5" s="3">
        <f>C6+C22+C29+C34</f>
        <v>46609000</v>
      </c>
      <c r="D5" s="3">
        <f>D6+D22+D29+D34</f>
        <v>0</v>
      </c>
      <c r="E5" s="3">
        <f>E6+E22+E29+E34</f>
        <v>46609000</v>
      </c>
      <c r="F5" s="54"/>
      <c r="G5" s="54"/>
      <c r="J5" s="54"/>
      <c r="K5" s="54"/>
    </row>
    <row r="6" spans="1:11" s="31" customFormat="1" ht="30">
      <c r="A6" s="26" t="s">
        <v>7</v>
      </c>
      <c r="B6" s="17" t="s">
        <v>8</v>
      </c>
      <c r="C6" s="27">
        <f>C7+C17+C20</f>
        <v>682500</v>
      </c>
      <c r="D6" s="27">
        <f>D7+D17+D20</f>
        <v>0</v>
      </c>
      <c r="E6" s="27">
        <f>E7+E17+E20</f>
        <v>682500</v>
      </c>
      <c r="F6" s="54"/>
      <c r="G6" s="54"/>
      <c r="J6" s="54"/>
      <c r="K6" s="54"/>
    </row>
    <row r="7" spans="1:11" s="31" customFormat="1" ht="15">
      <c r="A7" s="18">
        <v>1</v>
      </c>
      <c r="B7" s="32" t="s">
        <v>92</v>
      </c>
      <c r="C7" s="4">
        <f>C8+C9+C10+C16</f>
        <v>194500</v>
      </c>
      <c r="D7" s="4">
        <f>D8+D9+D10+D16</f>
        <v>0</v>
      </c>
      <c r="E7" s="4">
        <f>E8+E9+E10+E16</f>
        <v>194500</v>
      </c>
      <c r="F7" s="54"/>
      <c r="G7" s="54"/>
      <c r="J7" s="54"/>
      <c r="K7" s="54"/>
    </row>
    <row r="8" spans="1:11" s="46" customFormat="1" ht="15">
      <c r="A8" s="14" t="s">
        <v>9</v>
      </c>
      <c r="B8" s="34" t="s">
        <v>10</v>
      </c>
      <c r="C8" s="5">
        <v>137000</v>
      </c>
      <c r="D8" s="5"/>
      <c r="E8" s="5">
        <f>C8+D8</f>
        <v>137000</v>
      </c>
      <c r="F8" s="54"/>
      <c r="G8" s="54"/>
      <c r="I8" s="31"/>
      <c r="J8" s="54"/>
      <c r="K8" s="54"/>
    </row>
    <row r="9" spans="1:11" s="46" customFormat="1" ht="15">
      <c r="A9" s="14" t="s">
        <v>11</v>
      </c>
      <c r="B9" s="34" t="s">
        <v>59</v>
      </c>
      <c r="C9" s="5">
        <v>0</v>
      </c>
      <c r="D9" s="5"/>
      <c r="E9" s="5">
        <f>C9+D9</f>
        <v>0</v>
      </c>
      <c r="F9" s="54"/>
      <c r="G9" s="54"/>
      <c r="I9" s="31"/>
      <c r="J9" s="54"/>
      <c r="K9" s="54"/>
    </row>
    <row r="10" spans="1:11" s="46" customFormat="1" ht="30">
      <c r="A10" s="14" t="s">
        <v>13</v>
      </c>
      <c r="B10" s="34" t="s">
        <v>12</v>
      </c>
      <c r="C10" s="5">
        <f>SUM(C11:C15)</f>
        <v>24500</v>
      </c>
      <c r="D10" s="5">
        <f>SUM(D11:D15)</f>
        <v>0</v>
      </c>
      <c r="E10" s="5">
        <f>SUM(E11:E15)</f>
        <v>24500</v>
      </c>
      <c r="F10" s="54"/>
      <c r="G10" s="54"/>
      <c r="I10" s="31"/>
      <c r="J10" s="54"/>
      <c r="K10" s="54"/>
    </row>
    <row r="11" spans="1:11" ht="48" customHeight="1">
      <c r="A11" s="6" t="s">
        <v>70</v>
      </c>
      <c r="B11" s="35" t="s">
        <v>63</v>
      </c>
      <c r="C11" s="47">
        <v>6000</v>
      </c>
      <c r="D11" s="47"/>
      <c r="E11" s="47">
        <f aca="true" t="shared" si="0" ref="E11:E16">C11+D11</f>
        <v>6000</v>
      </c>
      <c r="F11" s="54"/>
      <c r="G11" s="54"/>
      <c r="I11" s="31"/>
      <c r="J11" s="54"/>
      <c r="K11" s="54"/>
    </row>
    <row r="12" spans="1:11" ht="42.75">
      <c r="A12" s="6" t="s">
        <v>71</v>
      </c>
      <c r="B12" s="35" t="s">
        <v>64</v>
      </c>
      <c r="C12" s="47">
        <v>11000</v>
      </c>
      <c r="D12" s="47"/>
      <c r="E12" s="47">
        <f t="shared" si="0"/>
        <v>11000</v>
      </c>
      <c r="F12" s="54"/>
      <c r="G12" s="54"/>
      <c r="I12" s="31"/>
      <c r="J12" s="54"/>
      <c r="K12" s="54"/>
    </row>
    <row r="13" spans="1:11" ht="42.75">
      <c r="A13" s="6" t="s">
        <v>72</v>
      </c>
      <c r="B13" s="36" t="s">
        <v>66</v>
      </c>
      <c r="C13" s="7">
        <v>2500</v>
      </c>
      <c r="D13" s="7"/>
      <c r="E13" s="7">
        <f t="shared" si="0"/>
        <v>2500</v>
      </c>
      <c r="F13" s="54"/>
      <c r="G13" s="54"/>
      <c r="I13" s="31"/>
      <c r="J13" s="54"/>
      <c r="K13" s="54"/>
    </row>
    <row r="14" spans="1:11" ht="42.75">
      <c r="A14" s="6" t="s">
        <v>73</v>
      </c>
      <c r="B14" s="37" t="s">
        <v>68</v>
      </c>
      <c r="C14" s="7">
        <v>3000</v>
      </c>
      <c r="D14" s="7"/>
      <c r="E14" s="7">
        <f t="shared" si="0"/>
        <v>3000</v>
      </c>
      <c r="F14" s="54"/>
      <c r="G14" s="54"/>
      <c r="I14" s="31"/>
      <c r="J14" s="54"/>
      <c r="K14" s="54"/>
    </row>
    <row r="15" spans="1:11" ht="28.5">
      <c r="A15" s="6" t="s">
        <v>93</v>
      </c>
      <c r="B15" s="37" t="s">
        <v>94</v>
      </c>
      <c r="C15" s="7">
        <v>2000</v>
      </c>
      <c r="D15" s="7"/>
      <c r="E15" s="7">
        <f t="shared" si="0"/>
        <v>2000</v>
      </c>
      <c r="F15" s="54"/>
      <c r="G15" s="54"/>
      <c r="I15" s="31"/>
      <c r="J15" s="54"/>
      <c r="K15" s="54"/>
    </row>
    <row r="16" spans="1:11" s="46" customFormat="1" ht="30">
      <c r="A16" s="14" t="s">
        <v>40</v>
      </c>
      <c r="B16" s="34" t="s">
        <v>14</v>
      </c>
      <c r="C16" s="5">
        <v>33000</v>
      </c>
      <c r="D16" s="5"/>
      <c r="E16" s="5">
        <f t="shared" si="0"/>
        <v>33000</v>
      </c>
      <c r="F16" s="54"/>
      <c r="G16" s="54"/>
      <c r="I16" s="31"/>
      <c r="J16" s="54"/>
      <c r="K16" s="54"/>
    </row>
    <row r="17" spans="1:11" s="31" customFormat="1" ht="30">
      <c r="A17" s="18">
        <v>2</v>
      </c>
      <c r="B17" s="32" t="s">
        <v>139</v>
      </c>
      <c r="C17" s="8">
        <f>C18+C19</f>
        <v>438000</v>
      </c>
      <c r="D17" s="8">
        <f>D18+D19</f>
        <v>0</v>
      </c>
      <c r="E17" s="8">
        <f>E18+E19</f>
        <v>438000</v>
      </c>
      <c r="F17" s="54"/>
      <c r="G17" s="54"/>
      <c r="J17" s="54"/>
      <c r="K17" s="54"/>
    </row>
    <row r="18" spans="1:11" ht="14.25">
      <c r="A18" s="15" t="s">
        <v>15</v>
      </c>
      <c r="B18" s="38" t="s">
        <v>16</v>
      </c>
      <c r="C18" s="7">
        <v>70000</v>
      </c>
      <c r="D18" s="7"/>
      <c r="E18" s="7">
        <f>C18+D18</f>
        <v>70000</v>
      </c>
      <c r="F18" s="54"/>
      <c r="G18" s="54"/>
      <c r="I18" s="31"/>
      <c r="J18" s="54"/>
      <c r="K18" s="54"/>
    </row>
    <row r="19" spans="1:11" ht="14.25">
      <c r="A19" s="15" t="s">
        <v>17</v>
      </c>
      <c r="B19" s="38" t="s">
        <v>18</v>
      </c>
      <c r="C19" s="7">
        <v>368000</v>
      </c>
      <c r="D19" s="7"/>
      <c r="E19" s="7">
        <f>C19+D19</f>
        <v>368000</v>
      </c>
      <c r="F19" s="54"/>
      <c r="G19" s="54"/>
      <c r="I19" s="31"/>
      <c r="J19" s="54"/>
      <c r="K19" s="54"/>
    </row>
    <row r="20" spans="1:11" s="31" customFormat="1" ht="45">
      <c r="A20" s="18">
        <v>3</v>
      </c>
      <c r="B20" s="32" t="s">
        <v>19</v>
      </c>
      <c r="C20" s="9">
        <f>SUM(C21)</f>
        <v>50000</v>
      </c>
      <c r="D20" s="9">
        <f>SUM(D21)</f>
        <v>0</v>
      </c>
      <c r="E20" s="9">
        <f>SUM(E21)</f>
        <v>50000</v>
      </c>
      <c r="F20" s="54"/>
      <c r="G20" s="54"/>
      <c r="J20" s="54"/>
      <c r="K20" s="54"/>
    </row>
    <row r="21" spans="1:11" ht="14.25">
      <c r="A21" s="15" t="s">
        <v>20</v>
      </c>
      <c r="B21" s="38" t="s">
        <v>21</v>
      </c>
      <c r="C21" s="7">
        <v>50000</v>
      </c>
      <c r="D21" s="7"/>
      <c r="E21" s="7">
        <f>C21+D21</f>
        <v>50000</v>
      </c>
      <c r="F21" s="54"/>
      <c r="G21" s="54"/>
      <c r="I21" s="31"/>
      <c r="J21" s="54"/>
      <c r="K21" s="54"/>
    </row>
    <row r="22" spans="1:11" s="31" customFormat="1" ht="30">
      <c r="A22" s="28" t="s">
        <v>22</v>
      </c>
      <c r="B22" s="39" t="s">
        <v>23</v>
      </c>
      <c r="C22" s="10">
        <f>C23+C28</f>
        <v>11118500</v>
      </c>
      <c r="D22" s="10">
        <f>D23+D28</f>
        <v>-314000</v>
      </c>
      <c r="E22" s="10">
        <f>E23+E28</f>
        <v>10804500</v>
      </c>
      <c r="F22" s="54"/>
      <c r="G22" s="54"/>
      <c r="J22" s="54"/>
      <c r="K22" s="54"/>
    </row>
    <row r="23" spans="1:11" s="31" customFormat="1" ht="15">
      <c r="A23" s="18">
        <v>1</v>
      </c>
      <c r="B23" s="40" t="s">
        <v>74</v>
      </c>
      <c r="C23" s="8">
        <f>C24+C25+C26+C27</f>
        <v>3368500</v>
      </c>
      <c r="D23" s="8">
        <f>D24+D25+D26+D27</f>
        <v>0</v>
      </c>
      <c r="E23" s="8">
        <f>E24+E25+E26+E27</f>
        <v>3368500</v>
      </c>
      <c r="F23" s="54"/>
      <c r="G23" s="54"/>
      <c r="J23" s="54"/>
      <c r="K23" s="54"/>
    </row>
    <row r="24" spans="1:11" ht="14.25">
      <c r="A24" s="15" t="s">
        <v>9</v>
      </c>
      <c r="B24" s="38" t="s">
        <v>24</v>
      </c>
      <c r="C24" s="7">
        <v>1861000</v>
      </c>
      <c r="D24" s="7"/>
      <c r="E24" s="7">
        <f>C24+D24</f>
        <v>1861000</v>
      </c>
      <c r="F24" s="54"/>
      <c r="G24" s="54"/>
      <c r="I24" s="31"/>
      <c r="J24" s="54"/>
      <c r="K24" s="54"/>
    </row>
    <row r="25" spans="1:11" ht="14.25">
      <c r="A25" s="15" t="s">
        <v>11</v>
      </c>
      <c r="B25" s="38" t="s">
        <v>25</v>
      </c>
      <c r="C25" s="7">
        <v>471000</v>
      </c>
      <c r="D25" s="7"/>
      <c r="E25" s="7">
        <f>C25+D25</f>
        <v>471000</v>
      </c>
      <c r="F25" s="54"/>
      <c r="G25" s="54"/>
      <c r="I25" s="31"/>
      <c r="J25" s="54"/>
      <c r="K25" s="54"/>
    </row>
    <row r="26" spans="1:11" ht="71.25">
      <c r="A26" s="15" t="s">
        <v>13</v>
      </c>
      <c r="B26" s="38" t="s">
        <v>91</v>
      </c>
      <c r="C26" s="7">
        <v>700000</v>
      </c>
      <c r="D26" s="7"/>
      <c r="E26" s="7">
        <f>C26+D26</f>
        <v>700000</v>
      </c>
      <c r="F26" s="54"/>
      <c r="G26" s="54"/>
      <c r="I26" s="31"/>
      <c r="J26" s="54"/>
      <c r="K26" s="54"/>
    </row>
    <row r="27" spans="1:11" ht="28.5">
      <c r="A27" s="15" t="s">
        <v>40</v>
      </c>
      <c r="B27" s="38" t="s">
        <v>95</v>
      </c>
      <c r="C27" s="7">
        <v>336500</v>
      </c>
      <c r="D27" s="7"/>
      <c r="E27" s="7">
        <f>C27+D27</f>
        <v>336500</v>
      </c>
      <c r="F27" s="54"/>
      <c r="G27" s="54"/>
      <c r="I27" s="31"/>
      <c r="J27" s="54"/>
      <c r="K27" s="54"/>
    </row>
    <row r="28" spans="1:11" s="31" customFormat="1" ht="15">
      <c r="A28" s="18" t="s">
        <v>26</v>
      </c>
      <c r="B28" s="40" t="s">
        <v>27</v>
      </c>
      <c r="C28" s="8">
        <v>7750000</v>
      </c>
      <c r="D28" s="8">
        <v>-314000</v>
      </c>
      <c r="E28" s="8">
        <f>C28+D28</f>
        <v>7436000</v>
      </c>
      <c r="F28" s="54"/>
      <c r="G28" s="54"/>
      <c r="J28" s="54"/>
      <c r="K28" s="54"/>
    </row>
    <row r="29" spans="1:11" s="31" customFormat="1" ht="30">
      <c r="A29" s="28" t="s">
        <v>28</v>
      </c>
      <c r="B29" s="39" t="s">
        <v>29</v>
      </c>
      <c r="C29" s="10">
        <f>C30+C31+C32</f>
        <v>14612000</v>
      </c>
      <c r="D29" s="10">
        <f>D30+D31+D32</f>
        <v>0</v>
      </c>
      <c r="E29" s="10">
        <f>E30+E31+E32</f>
        <v>14612000</v>
      </c>
      <c r="F29" s="54"/>
      <c r="G29" s="54"/>
      <c r="J29" s="54"/>
      <c r="K29" s="54"/>
    </row>
    <row r="30" spans="1:11" s="31" customFormat="1" ht="15">
      <c r="A30" s="16">
        <v>1</v>
      </c>
      <c r="B30" s="41" t="s">
        <v>30</v>
      </c>
      <c r="C30" s="48">
        <v>13928000</v>
      </c>
      <c r="D30" s="48"/>
      <c r="E30" s="48">
        <f>C30+D30</f>
        <v>13928000</v>
      </c>
      <c r="F30" s="54"/>
      <c r="G30" s="54"/>
      <c r="J30" s="54"/>
      <c r="K30" s="54"/>
    </row>
    <row r="31" spans="1:11" s="46" customFormat="1" ht="30">
      <c r="A31" s="14">
        <v>2</v>
      </c>
      <c r="B31" s="33" t="s">
        <v>31</v>
      </c>
      <c r="C31" s="48">
        <v>370500</v>
      </c>
      <c r="D31" s="48"/>
      <c r="E31" s="48">
        <f>C31+D31</f>
        <v>370500</v>
      </c>
      <c r="F31" s="54"/>
      <c r="G31" s="54"/>
      <c r="I31" s="31"/>
      <c r="J31" s="54"/>
      <c r="K31" s="54"/>
    </row>
    <row r="32" spans="1:11" s="31" customFormat="1" ht="30">
      <c r="A32" s="16">
        <v>3</v>
      </c>
      <c r="B32" s="41" t="s">
        <v>32</v>
      </c>
      <c r="C32" s="49">
        <f>SUM(C33)</f>
        <v>313500</v>
      </c>
      <c r="D32" s="49">
        <f>SUM(D33)</f>
        <v>0</v>
      </c>
      <c r="E32" s="49">
        <f>SUM(E33)</f>
        <v>313500</v>
      </c>
      <c r="F32" s="54"/>
      <c r="G32" s="54"/>
      <c r="J32" s="54"/>
      <c r="K32" s="54"/>
    </row>
    <row r="33" spans="1:11" ht="28.5">
      <c r="A33" s="15" t="s">
        <v>20</v>
      </c>
      <c r="B33" s="38" t="s">
        <v>96</v>
      </c>
      <c r="C33" s="7">
        <v>313500</v>
      </c>
      <c r="D33" s="7"/>
      <c r="E33" s="7">
        <f>C33+D33</f>
        <v>313500</v>
      </c>
      <c r="F33" s="54"/>
      <c r="G33" s="54"/>
      <c r="I33" s="31"/>
      <c r="J33" s="54"/>
      <c r="K33" s="54"/>
    </row>
    <row r="34" spans="1:11" s="31" customFormat="1" ht="15">
      <c r="A34" s="11" t="s">
        <v>33</v>
      </c>
      <c r="B34" s="39" t="s">
        <v>97</v>
      </c>
      <c r="C34" s="10">
        <f>C35+C56</f>
        <v>20196000</v>
      </c>
      <c r="D34" s="10">
        <f>D35+D56</f>
        <v>314000</v>
      </c>
      <c r="E34" s="10">
        <f>E35+E56</f>
        <v>20510000</v>
      </c>
      <c r="F34" s="54"/>
      <c r="G34" s="54"/>
      <c r="J34" s="54"/>
      <c r="K34" s="54"/>
    </row>
    <row r="35" spans="1:11" s="31" customFormat="1" ht="15">
      <c r="A35" s="16" t="s">
        <v>34</v>
      </c>
      <c r="B35" s="42" t="s">
        <v>98</v>
      </c>
      <c r="C35" s="12">
        <f>C36+C37+C38+C39+C40+C41+C42+C43+C44+C45+C46+C47+C48+C49+C50+C51</f>
        <v>1182000</v>
      </c>
      <c r="D35" s="12">
        <f>D36+D37+D38+D39+D40+D41+D42+D43+D44+D45+D46+D47+D48+D49+D50+D51</f>
        <v>23000</v>
      </c>
      <c r="E35" s="12">
        <f>E36+E37+E38+E39+E40+E41+E42+E43+E44+E45+E46+E47+E48+E49+E50+E51</f>
        <v>1205000</v>
      </c>
      <c r="F35" s="54"/>
      <c r="G35" s="54"/>
      <c r="J35" s="54"/>
      <c r="K35" s="54"/>
    </row>
    <row r="36" spans="1:11" ht="42.75">
      <c r="A36" s="15" t="s">
        <v>9</v>
      </c>
      <c r="B36" s="38" t="s">
        <v>35</v>
      </c>
      <c r="C36" s="7">
        <v>276000</v>
      </c>
      <c r="D36" s="7">
        <v>23000</v>
      </c>
      <c r="E36" s="7">
        <f aca="true" t="shared" si="1" ref="E36:E50">C36+D36</f>
        <v>299000</v>
      </c>
      <c r="F36" s="54"/>
      <c r="G36" s="54"/>
      <c r="I36" s="31"/>
      <c r="J36" s="54"/>
      <c r="K36" s="54"/>
    </row>
    <row r="37" spans="1:11" ht="14.25">
      <c r="A37" s="15" t="s">
        <v>11</v>
      </c>
      <c r="B37" s="38" t="s">
        <v>60</v>
      </c>
      <c r="C37" s="7">
        <v>359000</v>
      </c>
      <c r="D37" s="7"/>
      <c r="E37" s="7">
        <f t="shared" si="1"/>
        <v>359000</v>
      </c>
      <c r="F37" s="54"/>
      <c r="G37" s="54"/>
      <c r="I37" s="31"/>
      <c r="J37" s="54"/>
      <c r="K37" s="54"/>
    </row>
    <row r="38" spans="1:11" ht="28.5">
      <c r="A38" s="15" t="s">
        <v>13</v>
      </c>
      <c r="B38" s="38" t="s">
        <v>99</v>
      </c>
      <c r="C38" s="7">
        <v>43000</v>
      </c>
      <c r="D38" s="7"/>
      <c r="E38" s="7">
        <f t="shared" si="1"/>
        <v>43000</v>
      </c>
      <c r="F38" s="54"/>
      <c r="G38" s="54"/>
      <c r="I38" s="31"/>
      <c r="J38" s="54"/>
      <c r="K38" s="54"/>
    </row>
    <row r="39" spans="1:11" ht="28.5">
      <c r="A39" s="15" t="s">
        <v>40</v>
      </c>
      <c r="B39" s="38" t="s">
        <v>100</v>
      </c>
      <c r="C39" s="7">
        <v>72000</v>
      </c>
      <c r="D39" s="7"/>
      <c r="E39" s="7">
        <f t="shared" si="1"/>
        <v>72000</v>
      </c>
      <c r="F39" s="54"/>
      <c r="G39" s="54"/>
      <c r="I39" s="31"/>
      <c r="J39" s="54"/>
      <c r="K39" s="54"/>
    </row>
    <row r="40" spans="1:11" ht="42.75">
      <c r="A40" s="15" t="s">
        <v>41</v>
      </c>
      <c r="B40" s="38" t="s">
        <v>101</v>
      </c>
      <c r="C40" s="7">
        <v>41000</v>
      </c>
      <c r="D40" s="7"/>
      <c r="E40" s="7">
        <f t="shared" si="1"/>
        <v>41000</v>
      </c>
      <c r="F40" s="54"/>
      <c r="G40" s="54"/>
      <c r="I40" s="31"/>
      <c r="J40" s="54"/>
      <c r="K40" s="54"/>
    </row>
    <row r="41" spans="1:11" ht="14.25">
      <c r="A41" s="15" t="s">
        <v>42</v>
      </c>
      <c r="B41" s="38" t="s">
        <v>102</v>
      </c>
      <c r="C41" s="7">
        <v>5000</v>
      </c>
      <c r="D41" s="7"/>
      <c r="E41" s="7">
        <f t="shared" si="1"/>
        <v>5000</v>
      </c>
      <c r="F41" s="54"/>
      <c r="G41" s="54"/>
      <c r="I41" s="31"/>
      <c r="J41" s="54"/>
      <c r="K41" s="54"/>
    </row>
    <row r="42" spans="1:11" ht="14.25">
      <c r="A42" s="15" t="s">
        <v>43</v>
      </c>
      <c r="B42" s="38" t="s">
        <v>103</v>
      </c>
      <c r="C42" s="7">
        <v>23000</v>
      </c>
      <c r="D42" s="7"/>
      <c r="E42" s="7">
        <f t="shared" si="1"/>
        <v>23000</v>
      </c>
      <c r="F42" s="54"/>
      <c r="G42" s="54"/>
      <c r="I42" s="31"/>
      <c r="J42" s="54"/>
      <c r="K42" s="54"/>
    </row>
    <row r="43" spans="1:11" ht="14.25">
      <c r="A43" s="15" t="s">
        <v>44</v>
      </c>
      <c r="B43" s="38" t="s">
        <v>104</v>
      </c>
      <c r="C43" s="7">
        <v>30000</v>
      </c>
      <c r="D43" s="7"/>
      <c r="E43" s="7">
        <f t="shared" si="1"/>
        <v>30000</v>
      </c>
      <c r="F43" s="54"/>
      <c r="G43" s="54"/>
      <c r="I43" s="31"/>
      <c r="J43" s="54"/>
      <c r="K43" s="54"/>
    </row>
    <row r="44" spans="1:11" ht="14.25">
      <c r="A44" s="15" t="s">
        <v>45</v>
      </c>
      <c r="B44" s="38" t="s">
        <v>105</v>
      </c>
      <c r="C44" s="7">
        <v>5000</v>
      </c>
      <c r="D44" s="7"/>
      <c r="E44" s="7">
        <f t="shared" si="1"/>
        <v>5000</v>
      </c>
      <c r="F44" s="54"/>
      <c r="G44" s="54"/>
      <c r="I44" s="31"/>
      <c r="J44" s="54"/>
      <c r="K44" s="54"/>
    </row>
    <row r="45" spans="1:11" ht="14.25">
      <c r="A45" s="15" t="s">
        <v>81</v>
      </c>
      <c r="B45" s="38" t="s">
        <v>106</v>
      </c>
      <c r="C45" s="7">
        <v>5000</v>
      </c>
      <c r="D45" s="7"/>
      <c r="E45" s="7">
        <f t="shared" si="1"/>
        <v>5000</v>
      </c>
      <c r="F45" s="54"/>
      <c r="G45" s="54"/>
      <c r="I45" s="31"/>
      <c r="J45" s="54"/>
      <c r="K45" s="54"/>
    </row>
    <row r="46" spans="1:11" ht="28.5">
      <c r="A46" s="15" t="s">
        <v>82</v>
      </c>
      <c r="B46" s="38" t="s">
        <v>144</v>
      </c>
      <c r="C46" s="7">
        <v>5000</v>
      </c>
      <c r="D46" s="7"/>
      <c r="E46" s="7">
        <f t="shared" si="1"/>
        <v>5000</v>
      </c>
      <c r="F46" s="54"/>
      <c r="G46" s="54"/>
      <c r="I46" s="31"/>
      <c r="J46" s="54"/>
      <c r="K46" s="54"/>
    </row>
    <row r="47" spans="1:11" ht="14.25">
      <c r="A47" s="15" t="s">
        <v>83</v>
      </c>
      <c r="B47" s="38" t="s">
        <v>127</v>
      </c>
      <c r="C47" s="7">
        <v>6000</v>
      </c>
      <c r="D47" s="7"/>
      <c r="E47" s="7">
        <f t="shared" si="1"/>
        <v>6000</v>
      </c>
      <c r="F47" s="54"/>
      <c r="G47" s="54"/>
      <c r="I47" s="31"/>
      <c r="J47" s="54"/>
      <c r="K47" s="54"/>
    </row>
    <row r="48" spans="1:11" ht="28.5">
      <c r="A48" s="15" t="s">
        <v>84</v>
      </c>
      <c r="B48" s="38" t="s">
        <v>118</v>
      </c>
      <c r="C48" s="7">
        <v>0</v>
      </c>
      <c r="D48" s="7"/>
      <c r="E48" s="7">
        <f t="shared" si="1"/>
        <v>0</v>
      </c>
      <c r="F48" s="54"/>
      <c r="G48" s="54"/>
      <c r="I48" s="31"/>
      <c r="J48" s="54"/>
      <c r="K48" s="54"/>
    </row>
    <row r="49" spans="1:11" ht="28.5">
      <c r="A49" s="15" t="s">
        <v>107</v>
      </c>
      <c r="B49" s="38" t="s">
        <v>119</v>
      </c>
      <c r="C49" s="7">
        <v>0</v>
      </c>
      <c r="D49" s="7"/>
      <c r="E49" s="7">
        <f t="shared" si="1"/>
        <v>0</v>
      </c>
      <c r="F49" s="54"/>
      <c r="G49" s="54"/>
      <c r="I49" s="31"/>
      <c r="J49" s="54"/>
      <c r="K49" s="54"/>
    </row>
    <row r="50" spans="1:11" ht="42.75">
      <c r="A50" s="15" t="s">
        <v>114</v>
      </c>
      <c r="B50" s="38" t="s">
        <v>120</v>
      </c>
      <c r="C50" s="7">
        <v>0</v>
      </c>
      <c r="D50" s="7"/>
      <c r="E50" s="7">
        <f t="shared" si="1"/>
        <v>0</v>
      </c>
      <c r="F50" s="54"/>
      <c r="G50" s="54"/>
      <c r="I50" s="31"/>
      <c r="J50" s="54"/>
      <c r="K50" s="54"/>
    </row>
    <row r="51" spans="1:11" ht="28.5">
      <c r="A51" s="57" t="s">
        <v>145</v>
      </c>
      <c r="B51" s="51" t="s">
        <v>149</v>
      </c>
      <c r="C51" s="60">
        <v>312000</v>
      </c>
      <c r="D51" s="60"/>
      <c r="E51" s="60">
        <v>312000</v>
      </c>
      <c r="F51" s="54"/>
      <c r="G51" s="54"/>
      <c r="I51" s="31"/>
      <c r="J51" s="54"/>
      <c r="K51" s="54"/>
    </row>
    <row r="52" spans="1:11" ht="28.5">
      <c r="A52" s="58"/>
      <c r="B52" s="52" t="s">
        <v>150</v>
      </c>
      <c r="C52" s="61"/>
      <c r="D52" s="61"/>
      <c r="E52" s="61"/>
      <c r="F52" s="54"/>
      <c r="G52" s="54"/>
      <c r="I52" s="31"/>
      <c r="J52" s="54"/>
      <c r="K52" s="54"/>
    </row>
    <row r="53" spans="1:11" ht="28.5">
      <c r="A53" s="58"/>
      <c r="B53" s="52" t="s">
        <v>151</v>
      </c>
      <c r="C53" s="61"/>
      <c r="D53" s="61"/>
      <c r="E53" s="61"/>
      <c r="F53" s="54"/>
      <c r="G53" s="54"/>
      <c r="I53" s="31"/>
      <c r="J53" s="54"/>
      <c r="K53" s="54"/>
    </row>
    <row r="54" spans="1:11" ht="14.25">
      <c r="A54" s="58"/>
      <c r="B54" s="52" t="s">
        <v>152</v>
      </c>
      <c r="C54" s="61"/>
      <c r="D54" s="61"/>
      <c r="E54" s="61"/>
      <c r="F54" s="54"/>
      <c r="G54" s="54"/>
      <c r="I54" s="31"/>
      <c r="J54" s="54"/>
      <c r="K54" s="54"/>
    </row>
    <row r="55" spans="1:11" ht="14.25">
      <c r="A55" s="59"/>
      <c r="B55" s="53" t="s">
        <v>153</v>
      </c>
      <c r="C55" s="62"/>
      <c r="D55" s="62"/>
      <c r="E55" s="62"/>
      <c r="F55" s="54"/>
      <c r="G55" s="54"/>
      <c r="I55" s="31"/>
      <c r="J55" s="54"/>
      <c r="K55" s="54"/>
    </row>
    <row r="56" spans="1:11" s="31" customFormat="1" ht="15">
      <c r="A56" s="16" t="s">
        <v>26</v>
      </c>
      <c r="B56" s="42" t="s">
        <v>61</v>
      </c>
      <c r="C56" s="12">
        <f>SUM(C57:C61)</f>
        <v>19014000</v>
      </c>
      <c r="D56" s="12">
        <f>SUM(D57:D61)</f>
        <v>291000</v>
      </c>
      <c r="E56" s="12">
        <f>SUM(E57:E61)</f>
        <v>19305000</v>
      </c>
      <c r="F56" s="54"/>
      <c r="G56" s="54"/>
      <c r="J56" s="54"/>
      <c r="K56" s="54"/>
    </row>
    <row r="57" spans="1:11" ht="28.5">
      <c r="A57" s="15" t="s">
        <v>15</v>
      </c>
      <c r="B57" s="38" t="s">
        <v>62</v>
      </c>
      <c r="C57" s="7">
        <v>2560000</v>
      </c>
      <c r="D57" s="7">
        <v>6000</v>
      </c>
      <c r="E57" s="7">
        <f>C57+D57</f>
        <v>2566000</v>
      </c>
      <c r="F57" s="54"/>
      <c r="G57" s="54"/>
      <c r="I57" s="31"/>
      <c r="J57" s="54"/>
      <c r="K57" s="54"/>
    </row>
    <row r="58" spans="1:11" ht="28.5">
      <c r="A58" s="15" t="s">
        <v>17</v>
      </c>
      <c r="B58" s="38" t="s">
        <v>65</v>
      </c>
      <c r="C58" s="50">
        <v>6786000</v>
      </c>
      <c r="D58" s="50">
        <v>88000</v>
      </c>
      <c r="E58" s="50">
        <f>C58+D58</f>
        <v>6874000</v>
      </c>
      <c r="F58" s="54"/>
      <c r="G58" s="54"/>
      <c r="I58" s="31"/>
      <c r="J58" s="54"/>
      <c r="K58" s="54"/>
    </row>
    <row r="59" spans="1:11" ht="28.5">
      <c r="A59" s="15" t="s">
        <v>36</v>
      </c>
      <c r="B59" s="38" t="s">
        <v>67</v>
      </c>
      <c r="C59" s="7">
        <v>4803000</v>
      </c>
      <c r="D59" s="7">
        <v>197000</v>
      </c>
      <c r="E59" s="7">
        <f>C59+D59</f>
        <v>5000000</v>
      </c>
      <c r="F59" s="54"/>
      <c r="G59" s="54"/>
      <c r="I59" s="31"/>
      <c r="J59" s="54"/>
      <c r="K59" s="54"/>
    </row>
    <row r="60" spans="1:11" ht="28.5">
      <c r="A60" s="15" t="s">
        <v>108</v>
      </c>
      <c r="B60" s="38" t="s">
        <v>109</v>
      </c>
      <c r="C60" s="7">
        <v>4729000</v>
      </c>
      <c r="D60" s="7"/>
      <c r="E60" s="7">
        <f>C60+D60</f>
        <v>4729000</v>
      </c>
      <c r="F60" s="54"/>
      <c r="G60" s="54"/>
      <c r="I60" s="31"/>
      <c r="J60" s="54"/>
      <c r="K60" s="54"/>
    </row>
    <row r="61" spans="1:11" ht="14.25">
      <c r="A61" s="15" t="s">
        <v>110</v>
      </c>
      <c r="B61" s="38" t="s">
        <v>69</v>
      </c>
      <c r="C61" s="7">
        <v>136000</v>
      </c>
      <c r="D61" s="7"/>
      <c r="E61" s="7">
        <f>C61+D61</f>
        <v>136000</v>
      </c>
      <c r="F61" s="54"/>
      <c r="G61" s="54"/>
      <c r="I61" s="31"/>
      <c r="J61" s="54"/>
      <c r="K61" s="54"/>
    </row>
    <row r="62" spans="1:11" s="31" customFormat="1" ht="30">
      <c r="A62" s="24" t="s">
        <v>37</v>
      </c>
      <c r="B62" s="25" t="s">
        <v>138</v>
      </c>
      <c r="C62" s="13">
        <f>C63</f>
        <v>48700000</v>
      </c>
      <c r="D62" s="13">
        <f>D63</f>
        <v>0</v>
      </c>
      <c r="E62" s="13">
        <f>E63</f>
        <v>48700000</v>
      </c>
      <c r="F62" s="54"/>
      <c r="G62" s="54"/>
      <c r="J62" s="54"/>
      <c r="K62" s="54"/>
    </row>
    <row r="63" spans="1:11" s="31" customFormat="1" ht="15">
      <c r="A63" s="11" t="s">
        <v>38</v>
      </c>
      <c r="B63" s="39" t="s">
        <v>140</v>
      </c>
      <c r="C63" s="10">
        <f>C64+C82+C86+C88+C93+C96</f>
        <v>48700000</v>
      </c>
      <c r="D63" s="10">
        <f>D64+D82+D86+D88+D93+D96</f>
        <v>0</v>
      </c>
      <c r="E63" s="10">
        <f>E64+E82+E86+E88+E93+E96</f>
        <v>48700000</v>
      </c>
      <c r="F63" s="54"/>
      <c r="G63" s="54"/>
      <c r="J63" s="54"/>
      <c r="K63" s="54"/>
    </row>
    <row r="64" spans="1:11" s="31" customFormat="1" ht="60">
      <c r="A64" s="29" t="s">
        <v>34</v>
      </c>
      <c r="B64" s="43" t="s">
        <v>89</v>
      </c>
      <c r="C64" s="8">
        <f>SUM(C65:C81)</f>
        <v>427000</v>
      </c>
      <c r="D64" s="8">
        <f>SUM(D65:D81)</f>
        <v>0</v>
      </c>
      <c r="E64" s="8">
        <f>SUM(E65:E81)</f>
        <v>427000</v>
      </c>
      <c r="F64" s="54"/>
      <c r="G64" s="54"/>
      <c r="J64" s="54"/>
      <c r="K64" s="54"/>
    </row>
    <row r="65" spans="1:11" ht="28.5">
      <c r="A65" s="15" t="s">
        <v>9</v>
      </c>
      <c r="B65" s="44" t="s">
        <v>111</v>
      </c>
      <c r="C65" s="7">
        <v>1000</v>
      </c>
      <c r="D65" s="7"/>
      <c r="E65" s="7">
        <f aca="true" t="shared" si="2" ref="E65:E81">C65+D65</f>
        <v>1000</v>
      </c>
      <c r="F65" s="54"/>
      <c r="G65" s="54"/>
      <c r="I65" s="31"/>
      <c r="J65" s="54"/>
      <c r="K65" s="54"/>
    </row>
    <row r="66" spans="1:11" ht="28.5">
      <c r="A66" s="15" t="s">
        <v>11</v>
      </c>
      <c r="B66" s="44" t="s">
        <v>39</v>
      </c>
      <c r="C66" s="7">
        <v>27000</v>
      </c>
      <c r="D66" s="7"/>
      <c r="E66" s="7">
        <f t="shared" si="2"/>
        <v>27000</v>
      </c>
      <c r="F66" s="54"/>
      <c r="G66" s="54"/>
      <c r="I66" s="31"/>
      <c r="J66" s="54"/>
      <c r="K66" s="54"/>
    </row>
    <row r="67" spans="1:11" ht="42.75">
      <c r="A67" s="15" t="s">
        <v>13</v>
      </c>
      <c r="B67" s="44" t="s">
        <v>46</v>
      </c>
      <c r="C67" s="7">
        <v>46000</v>
      </c>
      <c r="D67" s="7"/>
      <c r="E67" s="7">
        <f t="shared" si="2"/>
        <v>46000</v>
      </c>
      <c r="F67" s="54"/>
      <c r="G67" s="54"/>
      <c r="I67" s="31"/>
      <c r="J67" s="54"/>
      <c r="K67" s="54"/>
    </row>
    <row r="68" spans="1:11" ht="14.25">
      <c r="A68" s="15" t="s">
        <v>40</v>
      </c>
      <c r="B68" s="44" t="s">
        <v>75</v>
      </c>
      <c r="C68" s="7">
        <v>0</v>
      </c>
      <c r="D68" s="7"/>
      <c r="E68" s="7">
        <f t="shared" si="2"/>
        <v>0</v>
      </c>
      <c r="F68" s="54"/>
      <c r="G68" s="54"/>
      <c r="I68" s="31"/>
      <c r="J68" s="54"/>
      <c r="K68" s="54"/>
    </row>
    <row r="69" spans="1:11" ht="42.75">
      <c r="A69" s="15" t="s">
        <v>41</v>
      </c>
      <c r="B69" s="44" t="s">
        <v>76</v>
      </c>
      <c r="C69" s="7">
        <v>150000</v>
      </c>
      <c r="D69" s="7"/>
      <c r="E69" s="7">
        <f t="shared" si="2"/>
        <v>150000</v>
      </c>
      <c r="F69" s="54"/>
      <c r="G69" s="54"/>
      <c r="I69" s="31"/>
      <c r="J69" s="54"/>
      <c r="K69" s="54"/>
    </row>
    <row r="70" spans="1:11" ht="28.5">
      <c r="A70" s="15" t="s">
        <v>42</v>
      </c>
      <c r="B70" s="44" t="s">
        <v>90</v>
      </c>
      <c r="C70" s="7">
        <v>40000</v>
      </c>
      <c r="D70" s="7"/>
      <c r="E70" s="7">
        <f t="shared" si="2"/>
        <v>40000</v>
      </c>
      <c r="F70" s="54"/>
      <c r="G70" s="54"/>
      <c r="I70" s="31"/>
      <c r="J70" s="54"/>
      <c r="K70" s="54"/>
    </row>
    <row r="71" spans="1:11" ht="28.5">
      <c r="A71" s="15" t="s">
        <v>43</v>
      </c>
      <c r="B71" s="44" t="s">
        <v>79</v>
      </c>
      <c r="C71" s="7">
        <v>6000</v>
      </c>
      <c r="D71" s="7"/>
      <c r="E71" s="7">
        <f t="shared" si="2"/>
        <v>6000</v>
      </c>
      <c r="F71" s="54"/>
      <c r="G71" s="54"/>
      <c r="I71" s="31"/>
      <c r="J71" s="54"/>
      <c r="K71" s="54"/>
    </row>
    <row r="72" spans="1:11" ht="28.5">
      <c r="A72" s="15" t="s">
        <v>44</v>
      </c>
      <c r="B72" s="44" t="s">
        <v>112</v>
      </c>
      <c r="C72" s="7">
        <v>1000</v>
      </c>
      <c r="D72" s="7"/>
      <c r="E72" s="7">
        <f t="shared" si="2"/>
        <v>1000</v>
      </c>
      <c r="F72" s="54"/>
      <c r="G72" s="54"/>
      <c r="I72" s="31"/>
      <c r="J72" s="54"/>
      <c r="K72" s="54"/>
    </row>
    <row r="73" spans="1:11" ht="28.5">
      <c r="A73" s="15" t="s">
        <v>45</v>
      </c>
      <c r="B73" s="44" t="s">
        <v>80</v>
      </c>
      <c r="C73" s="7">
        <v>1000</v>
      </c>
      <c r="D73" s="7"/>
      <c r="E73" s="7">
        <f t="shared" si="2"/>
        <v>1000</v>
      </c>
      <c r="F73" s="54"/>
      <c r="G73" s="54"/>
      <c r="I73" s="31"/>
      <c r="J73" s="54"/>
      <c r="K73" s="54"/>
    </row>
    <row r="74" spans="1:11" ht="14.25">
      <c r="A74" s="15" t="s">
        <v>81</v>
      </c>
      <c r="B74" s="44" t="s">
        <v>77</v>
      </c>
      <c r="C74" s="7">
        <v>49000</v>
      </c>
      <c r="D74" s="7"/>
      <c r="E74" s="7">
        <f t="shared" si="2"/>
        <v>49000</v>
      </c>
      <c r="F74" s="54"/>
      <c r="G74" s="54"/>
      <c r="I74" s="31"/>
      <c r="J74" s="54"/>
      <c r="K74" s="54"/>
    </row>
    <row r="75" spans="1:11" ht="14.25">
      <c r="A75" s="15" t="s">
        <v>82</v>
      </c>
      <c r="B75" s="44" t="s">
        <v>78</v>
      </c>
      <c r="C75" s="7">
        <v>0</v>
      </c>
      <c r="D75" s="7"/>
      <c r="E75" s="7">
        <f t="shared" si="2"/>
        <v>0</v>
      </c>
      <c r="F75" s="54"/>
      <c r="G75" s="54"/>
      <c r="I75" s="31"/>
      <c r="J75" s="54"/>
      <c r="K75" s="54"/>
    </row>
    <row r="76" spans="1:11" ht="28.5">
      <c r="A76" s="15" t="s">
        <v>83</v>
      </c>
      <c r="B76" s="44" t="s">
        <v>113</v>
      </c>
      <c r="C76" s="7">
        <v>33000</v>
      </c>
      <c r="D76" s="7"/>
      <c r="E76" s="7">
        <f t="shared" si="2"/>
        <v>33000</v>
      </c>
      <c r="F76" s="54"/>
      <c r="G76" s="54"/>
      <c r="I76" s="31"/>
      <c r="J76" s="54"/>
      <c r="K76" s="54"/>
    </row>
    <row r="77" spans="1:11" ht="28.5">
      <c r="A77" s="15" t="s">
        <v>84</v>
      </c>
      <c r="B77" s="44" t="s">
        <v>115</v>
      </c>
      <c r="C77" s="7">
        <v>56000</v>
      </c>
      <c r="D77" s="7"/>
      <c r="E77" s="7">
        <f t="shared" si="2"/>
        <v>56000</v>
      </c>
      <c r="F77" s="54"/>
      <c r="G77" s="54"/>
      <c r="I77" s="31"/>
      <c r="J77" s="54"/>
      <c r="K77" s="54"/>
    </row>
    <row r="78" spans="1:11" ht="28.5">
      <c r="A78" s="15" t="s">
        <v>107</v>
      </c>
      <c r="B78" s="44" t="s">
        <v>116</v>
      </c>
      <c r="C78" s="7">
        <v>5000</v>
      </c>
      <c r="D78" s="7"/>
      <c r="E78" s="7">
        <f t="shared" si="2"/>
        <v>5000</v>
      </c>
      <c r="F78" s="54"/>
      <c r="G78" s="54"/>
      <c r="I78" s="31"/>
      <c r="J78" s="54"/>
      <c r="K78" s="54"/>
    </row>
    <row r="79" spans="1:11" ht="28.5">
      <c r="A79" s="15" t="s">
        <v>114</v>
      </c>
      <c r="B79" s="44" t="s">
        <v>117</v>
      </c>
      <c r="C79" s="7">
        <v>10000</v>
      </c>
      <c r="D79" s="7"/>
      <c r="E79" s="7">
        <f t="shared" si="2"/>
        <v>10000</v>
      </c>
      <c r="F79" s="54"/>
      <c r="G79" s="54"/>
      <c r="I79" s="31"/>
      <c r="J79" s="54"/>
      <c r="K79" s="54"/>
    </row>
    <row r="80" spans="1:11" ht="28.5">
      <c r="A80" s="15" t="s">
        <v>145</v>
      </c>
      <c r="B80" s="44" t="s">
        <v>148</v>
      </c>
      <c r="C80" s="7">
        <v>1000</v>
      </c>
      <c r="D80" s="7"/>
      <c r="E80" s="7">
        <f t="shared" si="2"/>
        <v>1000</v>
      </c>
      <c r="F80" s="54"/>
      <c r="G80" s="54"/>
      <c r="I80" s="31"/>
      <c r="J80" s="54"/>
      <c r="K80" s="54"/>
    </row>
    <row r="81" spans="1:11" ht="42.75">
      <c r="A81" s="15" t="s">
        <v>146</v>
      </c>
      <c r="B81" s="44" t="s">
        <v>147</v>
      </c>
      <c r="C81" s="7">
        <v>1000</v>
      </c>
      <c r="D81" s="7"/>
      <c r="E81" s="7">
        <f t="shared" si="2"/>
        <v>1000</v>
      </c>
      <c r="F81" s="54"/>
      <c r="G81" s="54"/>
      <c r="I81" s="31"/>
      <c r="J81" s="54"/>
      <c r="K81" s="54"/>
    </row>
    <row r="82" spans="1:11" s="31" customFormat="1" ht="15">
      <c r="A82" s="29" t="s">
        <v>26</v>
      </c>
      <c r="B82" s="43" t="s">
        <v>47</v>
      </c>
      <c r="C82" s="8">
        <f>SUM(C83:C85)</f>
        <v>3000</v>
      </c>
      <c r="D82" s="8">
        <f>SUM(D83:D85)</f>
        <v>0</v>
      </c>
      <c r="E82" s="8">
        <f>SUM(E83:E85)</f>
        <v>3000</v>
      </c>
      <c r="F82" s="54"/>
      <c r="G82" s="54"/>
      <c r="J82" s="54"/>
      <c r="K82" s="54"/>
    </row>
    <row r="83" spans="1:11" ht="28.5">
      <c r="A83" s="15" t="s">
        <v>15</v>
      </c>
      <c r="B83" s="44" t="s">
        <v>48</v>
      </c>
      <c r="C83" s="7">
        <v>1000</v>
      </c>
      <c r="D83" s="7"/>
      <c r="E83" s="7">
        <f>C83+D83</f>
        <v>1000</v>
      </c>
      <c r="F83" s="54"/>
      <c r="G83" s="54"/>
      <c r="I83" s="31"/>
      <c r="J83" s="54"/>
      <c r="K83" s="54"/>
    </row>
    <row r="84" spans="1:11" ht="42.75">
      <c r="A84" s="15" t="s">
        <v>17</v>
      </c>
      <c r="B84" s="44" t="s">
        <v>49</v>
      </c>
      <c r="C84" s="7">
        <v>1000</v>
      </c>
      <c r="D84" s="7"/>
      <c r="E84" s="7">
        <f>C84+D84</f>
        <v>1000</v>
      </c>
      <c r="F84" s="54"/>
      <c r="G84" s="54"/>
      <c r="I84" s="31"/>
      <c r="J84" s="54"/>
      <c r="K84" s="54"/>
    </row>
    <row r="85" spans="1:11" ht="42.75">
      <c r="A85" s="15" t="s">
        <v>36</v>
      </c>
      <c r="B85" s="44" t="s">
        <v>85</v>
      </c>
      <c r="C85" s="7">
        <v>1000</v>
      </c>
      <c r="D85" s="7"/>
      <c r="E85" s="7">
        <f>C85+D85</f>
        <v>1000</v>
      </c>
      <c r="F85" s="54"/>
      <c r="G85" s="54"/>
      <c r="I85" s="31"/>
      <c r="J85" s="54"/>
      <c r="K85" s="54"/>
    </row>
    <row r="86" spans="1:11" s="31" customFormat="1" ht="15">
      <c r="A86" s="29" t="s">
        <v>132</v>
      </c>
      <c r="B86" s="40" t="s">
        <v>86</v>
      </c>
      <c r="C86" s="8">
        <f>SUM(C87)</f>
        <v>508000</v>
      </c>
      <c r="D86" s="8">
        <f>SUM(D87)</f>
        <v>0</v>
      </c>
      <c r="E86" s="8">
        <f>SUM(E87)</f>
        <v>508000</v>
      </c>
      <c r="F86" s="54"/>
      <c r="G86" s="54"/>
      <c r="J86" s="54"/>
      <c r="K86" s="54"/>
    </row>
    <row r="87" spans="1:11" ht="14.25">
      <c r="A87" s="15" t="s">
        <v>20</v>
      </c>
      <c r="B87" s="44" t="s">
        <v>51</v>
      </c>
      <c r="C87" s="7">
        <v>508000</v>
      </c>
      <c r="D87" s="7"/>
      <c r="E87" s="7">
        <f>C87+D87</f>
        <v>508000</v>
      </c>
      <c r="F87" s="54"/>
      <c r="G87" s="54"/>
      <c r="I87" s="31"/>
      <c r="J87" s="54"/>
      <c r="K87" s="54"/>
    </row>
    <row r="88" spans="1:11" s="31" customFormat="1" ht="15">
      <c r="A88" s="29" t="s">
        <v>121</v>
      </c>
      <c r="B88" s="40" t="s">
        <v>87</v>
      </c>
      <c r="C88" s="8">
        <f>SUM(C89:C92)</f>
        <v>38071000</v>
      </c>
      <c r="D88" s="8">
        <f>SUM(D89:D92)</f>
        <v>0</v>
      </c>
      <c r="E88" s="8">
        <f>SUM(E89:E92)</f>
        <v>38071000</v>
      </c>
      <c r="F88" s="54"/>
      <c r="G88" s="54"/>
      <c r="J88" s="54"/>
      <c r="K88" s="54"/>
    </row>
    <row r="89" spans="1:11" ht="28.5">
      <c r="A89" s="15" t="s">
        <v>50</v>
      </c>
      <c r="B89" s="44" t="s">
        <v>53</v>
      </c>
      <c r="C89" s="7">
        <v>820000</v>
      </c>
      <c r="D89" s="7"/>
      <c r="E89" s="7">
        <f>C89+D89</f>
        <v>820000</v>
      </c>
      <c r="F89" s="54"/>
      <c r="G89" s="54"/>
      <c r="I89" s="31"/>
      <c r="J89" s="54"/>
      <c r="K89" s="54"/>
    </row>
    <row r="90" spans="1:11" ht="28.5">
      <c r="A90" s="15" t="s">
        <v>133</v>
      </c>
      <c r="B90" s="44" t="s">
        <v>54</v>
      </c>
      <c r="C90" s="7">
        <v>2000</v>
      </c>
      <c r="D90" s="7"/>
      <c r="E90" s="7">
        <f>C90+D90</f>
        <v>2000</v>
      </c>
      <c r="F90" s="54"/>
      <c r="G90" s="54"/>
      <c r="I90" s="31"/>
      <c r="J90" s="54"/>
      <c r="K90" s="54"/>
    </row>
    <row r="91" spans="1:11" ht="28.5">
      <c r="A91" s="15" t="s">
        <v>134</v>
      </c>
      <c r="B91" s="44" t="s">
        <v>55</v>
      </c>
      <c r="C91" s="7">
        <v>17250000</v>
      </c>
      <c r="D91" s="7"/>
      <c r="E91" s="7">
        <f>C91+D91</f>
        <v>17250000</v>
      </c>
      <c r="F91" s="54"/>
      <c r="G91" s="54"/>
      <c r="I91" s="31"/>
      <c r="J91" s="54"/>
      <c r="K91" s="54"/>
    </row>
    <row r="92" spans="1:11" ht="28.5">
      <c r="A92" s="15" t="s">
        <v>135</v>
      </c>
      <c r="B92" s="44" t="s">
        <v>56</v>
      </c>
      <c r="C92" s="7">
        <f>20000000-1000</f>
        <v>19999000</v>
      </c>
      <c r="D92" s="7"/>
      <c r="E92" s="7">
        <f>C92+D92</f>
        <v>19999000</v>
      </c>
      <c r="F92" s="54"/>
      <c r="G92" s="54"/>
      <c r="I92" s="31"/>
      <c r="J92" s="54"/>
      <c r="K92" s="54"/>
    </row>
    <row r="93" spans="1:11" s="31" customFormat="1" ht="15">
      <c r="A93" s="29" t="s">
        <v>122</v>
      </c>
      <c r="B93" s="40" t="s">
        <v>57</v>
      </c>
      <c r="C93" s="8">
        <f>SUM(C94:C95)</f>
        <v>5091000</v>
      </c>
      <c r="D93" s="8">
        <f>SUM(D94:D95)</f>
        <v>0</v>
      </c>
      <c r="E93" s="8">
        <f>SUM(E94:E95)</f>
        <v>5091000</v>
      </c>
      <c r="F93" s="54"/>
      <c r="G93" s="54"/>
      <c r="J93" s="54"/>
      <c r="K93" s="54"/>
    </row>
    <row r="94" spans="1:11" ht="42.75">
      <c r="A94" s="15" t="s">
        <v>52</v>
      </c>
      <c r="B94" s="44" t="s">
        <v>128</v>
      </c>
      <c r="C94" s="7">
        <v>2591000</v>
      </c>
      <c r="D94" s="7"/>
      <c r="E94" s="7">
        <f>C94+D94</f>
        <v>2591000</v>
      </c>
      <c r="F94" s="54"/>
      <c r="G94" s="54"/>
      <c r="I94" s="31"/>
      <c r="J94" s="54"/>
      <c r="K94" s="54"/>
    </row>
    <row r="95" spans="1:11" ht="14.25">
      <c r="A95" s="15" t="s">
        <v>123</v>
      </c>
      <c r="B95" s="44" t="s">
        <v>124</v>
      </c>
      <c r="C95" s="7">
        <v>2500000</v>
      </c>
      <c r="D95" s="7"/>
      <c r="E95" s="7">
        <f>C95+D95</f>
        <v>2500000</v>
      </c>
      <c r="F95" s="54"/>
      <c r="G95" s="54"/>
      <c r="I95" s="31"/>
      <c r="J95" s="54"/>
      <c r="K95" s="54"/>
    </row>
    <row r="96" spans="1:11" s="31" customFormat="1" ht="15">
      <c r="A96" s="29" t="s">
        <v>136</v>
      </c>
      <c r="B96" s="40" t="s">
        <v>125</v>
      </c>
      <c r="C96" s="8">
        <f>SUM(C97:C99)</f>
        <v>4600000</v>
      </c>
      <c r="D96" s="8">
        <f>SUM(D97:D99)</f>
        <v>0</v>
      </c>
      <c r="E96" s="8">
        <f>SUM(E97:E99)</f>
        <v>4600000</v>
      </c>
      <c r="F96" s="54"/>
      <c r="G96" s="54"/>
      <c r="J96" s="54"/>
      <c r="K96" s="54"/>
    </row>
    <row r="97" spans="1:11" ht="42.75">
      <c r="A97" s="15" t="s">
        <v>58</v>
      </c>
      <c r="B97" s="44" t="s">
        <v>141</v>
      </c>
      <c r="C97" s="7">
        <v>1804000</v>
      </c>
      <c r="D97" s="7"/>
      <c r="E97" s="7">
        <f>C97+D97</f>
        <v>1804000</v>
      </c>
      <c r="F97" s="54"/>
      <c r="G97" s="54"/>
      <c r="I97" s="31"/>
      <c r="J97" s="54"/>
      <c r="K97" s="54"/>
    </row>
    <row r="98" spans="1:11" ht="28.5">
      <c r="A98" s="15" t="s">
        <v>88</v>
      </c>
      <c r="B98" s="44" t="s">
        <v>129</v>
      </c>
      <c r="C98" s="7">
        <v>2053000</v>
      </c>
      <c r="D98" s="7"/>
      <c r="E98" s="7">
        <f>C98+D98</f>
        <v>2053000</v>
      </c>
      <c r="F98" s="54"/>
      <c r="G98" s="54"/>
      <c r="I98" s="31"/>
      <c r="J98" s="54"/>
      <c r="K98" s="54"/>
    </row>
    <row r="99" spans="1:11" ht="28.5">
      <c r="A99" s="15" t="s">
        <v>137</v>
      </c>
      <c r="B99" s="44" t="s">
        <v>126</v>
      </c>
      <c r="C99" s="7">
        <v>743000</v>
      </c>
      <c r="D99" s="7"/>
      <c r="E99" s="7">
        <f>C99+D99</f>
        <v>743000</v>
      </c>
      <c r="F99" s="54"/>
      <c r="G99" s="54"/>
      <c r="I99" s="31"/>
      <c r="J99" s="54"/>
      <c r="K99" s="54"/>
    </row>
    <row r="101" ht="12.75">
      <c r="B101" s="31"/>
    </row>
    <row r="102" ht="12.75">
      <c r="B102" s="30"/>
    </row>
    <row r="103" ht="12.75">
      <c r="B103" s="1"/>
    </row>
  </sheetData>
  <sheetProtection/>
  <autoFilter ref="A3:K99"/>
  <mergeCells count="5">
    <mergeCell ref="A1:E1"/>
    <mergeCell ref="A51:A55"/>
    <mergeCell ref="C51:C55"/>
    <mergeCell ref="D51:D55"/>
    <mergeCell ref="E51:E55"/>
  </mergeCells>
  <printOptions/>
  <pageMargins left="0.5905511811023623" right="0.15748031496062992" top="0.8267716535433072" bottom="0.35433070866141736" header="0.11811023622047245" footer="0"/>
  <pageSetup horizontalDpi="600" verticalDpi="600" orientation="portrait" paperSize="9" scale="87" r:id="rId1"/>
  <headerFooter>
    <oddHeader>&amp;LROMÂNIA
JUDEȚUL MUREȘ
CONSILIUL JUDEȚEAN&amp;RAnexa 9/i la HCJM  nr.188/2020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Ligia_Dascalu</cp:lastModifiedBy>
  <cp:lastPrinted>2020-12-17T09:50:30Z</cp:lastPrinted>
  <dcterms:created xsi:type="dcterms:W3CDTF">1996-10-14T23:33:28Z</dcterms:created>
  <dcterms:modified xsi:type="dcterms:W3CDTF">2020-12-18T06:24:18Z</dcterms:modified>
  <cp:category/>
  <cp:version/>
  <cp:contentType/>
  <cp:contentStatus/>
</cp:coreProperties>
</file>