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GASPC SIGHI  - I" sheetId="1" r:id="rId1"/>
    <sheet name="DGASPC SIGHI - II" sheetId="2" r:id="rId2"/>
  </sheets>
  <definedNames/>
  <calcPr fullCalcOnLoad="1"/>
</workbook>
</file>

<file path=xl/sharedStrings.xml><?xml version="1.0" encoding="utf-8"?>
<sst xmlns="http://schemas.openxmlformats.org/spreadsheetml/2006/main" count="201" uniqueCount="102">
  <si>
    <t xml:space="preserve"> Denumirea capitolelor şi subcapitolelor de  cheltuieli      </t>
  </si>
  <si>
    <t>Nr.crt.</t>
  </si>
  <si>
    <t>TVA 
lei</t>
  </si>
  <si>
    <t>Valoare
cu TVA 
lei</t>
  </si>
  <si>
    <t>Valoare
fără TVA 
lei</t>
  </si>
  <si>
    <t xml:space="preserve">CAPITOLUL 1                                                              </t>
  </si>
  <si>
    <t xml:space="preserve">Cheltuieli pentru obţinerea şi amenajarea terenului                     </t>
  </si>
  <si>
    <t xml:space="preserve">Obţinerea terenului   </t>
  </si>
  <si>
    <t>1.1</t>
  </si>
  <si>
    <t>1.2</t>
  </si>
  <si>
    <t>1.3</t>
  </si>
  <si>
    <t>1.4</t>
  </si>
  <si>
    <t xml:space="preserve">Amenajarea terenului   </t>
  </si>
  <si>
    <t>Amenajări pentru protecţia mediului şi aducerea</t>
  </si>
  <si>
    <t xml:space="preserve"> Cheltuieli pentru relocarea/protecţia terenului la starea iniţială   </t>
  </si>
  <si>
    <t xml:space="preserve">Total capitol 1                                     </t>
  </si>
  <si>
    <t xml:space="preserve">CAPITOLUL 2                                                               </t>
  </si>
  <si>
    <t>Cheltuieli pentru asigurarea utilităţilor necesare obiectivului de investiţii</t>
  </si>
  <si>
    <t xml:space="preserve">Total capitol 2                                     </t>
  </si>
  <si>
    <t xml:space="preserve">CAPITOLUL 3                                                              </t>
  </si>
  <si>
    <t>3.1</t>
  </si>
  <si>
    <t xml:space="preserve">Studii                                          </t>
  </si>
  <si>
    <t xml:space="preserve">3.1.1. Studii de teren                         </t>
  </si>
  <si>
    <t xml:space="preserve">3.1.2. Raport privind impactul asupra mediului   </t>
  </si>
  <si>
    <t xml:space="preserve">Cheltuieli pentru proiectare şi asistenţă tehnică                      </t>
  </si>
  <si>
    <t xml:space="preserve">3.1.3. Alte studii specifice                  </t>
  </si>
  <si>
    <t xml:space="preserve">Documentaţii-suport şi cheltuieli pentru obţinerea de avize, acorduri şi autorizaţii </t>
  </si>
  <si>
    <t>3.2</t>
  </si>
  <si>
    <t>3.3</t>
  </si>
  <si>
    <t>3.4</t>
  </si>
  <si>
    <t>3.5</t>
  </si>
  <si>
    <t>Expertizare tehnică</t>
  </si>
  <si>
    <t xml:space="preserve">Certificarea performanţei energetice şi auditul energetic al clădirilor    </t>
  </si>
  <si>
    <t xml:space="preserve"> Proiectare   </t>
  </si>
  <si>
    <t xml:space="preserve">3.5.1. Temă de proiectare   </t>
  </si>
  <si>
    <t xml:space="preserve">3.5.2. Studiu de prefezabilitate  </t>
  </si>
  <si>
    <t xml:space="preserve">3.5.3. Studiu de fezabilitate/documentaţie de  avizare a lucrărilor de intervenţii şi deviz  general   </t>
  </si>
  <si>
    <t xml:space="preserve">3.5.4. Documentaţiile tehnice necesare în vederea obţinerii avizelor/acordurilor/autorizaţiilor  </t>
  </si>
  <si>
    <t xml:space="preserve"> 3.5.5. Verificarea tehnică de calitate a  proiectului tehnic şi a detaliilor de execuţie    </t>
  </si>
  <si>
    <t>3.5.6. Proiect tehnic şi detalii de execuţie</t>
  </si>
  <si>
    <t xml:space="preserve"> Organizarea procedurilor de achiziţie</t>
  </si>
  <si>
    <t>3.6</t>
  </si>
  <si>
    <t>3.7</t>
  </si>
  <si>
    <t>3.8</t>
  </si>
  <si>
    <t xml:space="preserve">Consultanţă </t>
  </si>
  <si>
    <t xml:space="preserve"> 3.7.1. Managementul de proiect pentru obiectivul  de investiţii   </t>
  </si>
  <si>
    <t xml:space="preserve">3.7.2. Auditul financiar  </t>
  </si>
  <si>
    <t xml:space="preserve"> Asistenţă tehnică  </t>
  </si>
  <si>
    <t xml:space="preserve">3.8.1.1. pe perioada de execuţie a lucrărilor  </t>
  </si>
  <si>
    <t xml:space="preserve">3.8.1.2. pentru participarea proiectantului la  fazele incluse în programul de control al   lucrărilor de execuţie, avizat de către   ISC  </t>
  </si>
  <si>
    <t xml:space="preserve"> 3.8.2. Dirigenţie de şantier  </t>
  </si>
  <si>
    <t xml:space="preserve"> Total capitol 3 </t>
  </si>
  <si>
    <t xml:space="preserve">CAPITOLUL 4  </t>
  </si>
  <si>
    <t xml:space="preserve"> Construcţii şi instalaţii                        </t>
  </si>
  <si>
    <t>4.1</t>
  </si>
  <si>
    <t xml:space="preserve"> Montaj utilaje, echipamente tehnologice şi funcţionale </t>
  </si>
  <si>
    <t>4.2</t>
  </si>
  <si>
    <t>4.3</t>
  </si>
  <si>
    <t xml:space="preserve">Utilaje, echipamente tehnologice şi funcţionale care necesită montaj </t>
  </si>
  <si>
    <t>4.4</t>
  </si>
  <si>
    <t xml:space="preserve"> Utilaje, echipamente tehnologice şi funcţionale care nu necesită montaj şi echipamente de transport </t>
  </si>
  <si>
    <t>4.5</t>
  </si>
  <si>
    <t>4.6</t>
  </si>
  <si>
    <t xml:space="preserve"> Dotări </t>
  </si>
  <si>
    <t xml:space="preserve">Active necorporale   </t>
  </si>
  <si>
    <t xml:space="preserve">Total capitol 4  </t>
  </si>
  <si>
    <t xml:space="preserve">CAPITOLUL 5 </t>
  </si>
  <si>
    <t xml:space="preserve">Alte cheltuieli   </t>
  </si>
  <si>
    <t xml:space="preserve"> Organizare de şantier  </t>
  </si>
  <si>
    <t>5.1</t>
  </si>
  <si>
    <t xml:space="preserve">5.1.1. Lucrări de construcţii şi instalaţii  aferente organizării de şantier    </t>
  </si>
  <si>
    <t xml:space="preserve">5.1.2. Cheltuieli conexe organizării şantierului </t>
  </si>
  <si>
    <t xml:space="preserve"> Comisioane, cote, taxe, costul creditului   </t>
  </si>
  <si>
    <t>5.2</t>
  </si>
  <si>
    <t xml:space="preserve"> 5.2.1. Comisioanele şi dobânzile aferente creditului băncii finanţatoare      </t>
  </si>
  <si>
    <t>5.3</t>
  </si>
  <si>
    <t>Cheltuieli pentru informare şi publicitate</t>
  </si>
  <si>
    <t>5.4</t>
  </si>
  <si>
    <t xml:space="preserve"> Total capitol 5                                 </t>
  </si>
  <si>
    <t xml:space="preserve">CAPITOLUL 6   </t>
  </si>
  <si>
    <t xml:space="preserve"> Cheltuieli pentru probe tehnologice şi teste   </t>
  </si>
  <si>
    <t xml:space="preserve"> Pregătirea personalului de exploatare  </t>
  </si>
  <si>
    <t>6.1</t>
  </si>
  <si>
    <t>6.2</t>
  </si>
  <si>
    <t xml:space="preserve"> Probe tehnologice şi teste   </t>
  </si>
  <si>
    <t xml:space="preserve">Total capitol 6 </t>
  </si>
  <si>
    <t xml:space="preserve"> TOTAL GENERAL </t>
  </si>
  <si>
    <t xml:space="preserve">din care:  </t>
  </si>
  <si>
    <t xml:space="preserve"> C + M (1.2 + 1.3 + 1.4 + 2 + 4.1 + 4.2 + 5.1.1) </t>
  </si>
  <si>
    <t xml:space="preserve">Cheltuieli pentru investiţia de bază     </t>
  </si>
  <si>
    <t xml:space="preserve">3.8.1. Asistenţă tehnică din partea proiectantului    </t>
  </si>
  <si>
    <t>4.5.1</t>
  </si>
  <si>
    <t>4.5.2</t>
  </si>
  <si>
    <t>4.5.3</t>
  </si>
  <si>
    <t>4.5.4</t>
  </si>
  <si>
    <t xml:space="preserve">5.2.2. Cota aferentă ISC pentru controlul calităţii lucrărilor de construcţii (0,5%) </t>
  </si>
  <si>
    <t>5.2.3. Cota aferentă ISC pentru controlul statului în amenajarea teritoriului, urbanism şi pentru autorizarea lucrărilor de construcţii (0,1%)</t>
  </si>
  <si>
    <t>5.2.4. Cota aferentă  CSC  (0,5%)</t>
  </si>
  <si>
    <t>5.2.5. Taxe pentru acorduri, avize conforme şi autorizaţia de construire/desfiinţare  (0,05%)</t>
  </si>
  <si>
    <t xml:space="preserve">Cheltuieli diverse şi neprevăzute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</si>
  <si>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</si>
  <si>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Cheltuieli diverse şi neprevăzute 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</si>
</sst>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¥€-2]\ #,##0.00_);[Red]\([$¥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34" fillId="34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34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left" wrapText="1"/>
    </xf>
    <xf numFmtId="4" fontId="0" fillId="13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" fontId="36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49" fontId="0" fillId="0" borderId="13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4" fillId="34" borderId="13" xfId="0" applyNumberFormat="1" applyFont="1" applyFill="1" applyBorder="1" applyAlignment="1">
      <alignment wrapText="1"/>
    </xf>
    <xf numFmtId="49" fontId="34" fillId="34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36" borderId="13" xfId="0" applyNumberFormat="1" applyFill="1" applyBorder="1" applyAlignment="1">
      <alignment wrapText="1"/>
    </xf>
    <xf numFmtId="49" fontId="0" fillId="36" borderId="12" xfId="0" applyNumberFormat="1" applyFill="1" applyBorder="1" applyAlignment="1">
      <alignment wrapText="1"/>
    </xf>
    <xf numFmtId="0" fontId="34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4" fillId="35" borderId="13" xfId="0" applyNumberFormat="1" applyFont="1" applyFill="1" applyBorder="1" applyAlignment="1">
      <alignment wrapText="1"/>
    </xf>
    <xf numFmtId="49" fontId="34" fillId="35" borderId="12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54">
      <selection activeCell="D58" sqref="D58"/>
    </sheetView>
  </sheetViews>
  <sheetFormatPr defaultColWidth="9.140625" defaultRowHeight="15"/>
  <cols>
    <col min="1" max="1" width="3.8515625" style="4" customWidth="1"/>
    <col min="2" max="2" width="45.421875" style="7" customWidth="1"/>
    <col min="3" max="3" width="13.57421875" style="21" customWidth="1"/>
    <col min="4" max="4" width="11.421875" style="21" customWidth="1"/>
    <col min="5" max="5" width="12.421875" style="21" customWidth="1"/>
    <col min="7" max="7" width="13.57421875" style="0" customWidth="1"/>
    <col min="8" max="8" width="12.8515625" style="0" customWidth="1"/>
    <col min="9" max="9" width="11.7109375" style="24" bestFit="1" customWidth="1"/>
    <col min="10" max="10" width="10.140625" style="0" bestFit="1" customWidth="1"/>
    <col min="11" max="11" width="11.7109375" style="0" bestFit="1" customWidth="1"/>
    <col min="12" max="12" width="11.7109375" style="24" bestFit="1" customWidth="1"/>
    <col min="13" max="13" width="13.00390625" style="24" customWidth="1"/>
    <col min="14" max="17" width="11.7109375" style="24" bestFit="1" customWidth="1"/>
    <col min="18" max="18" width="10.140625" style="24" bestFit="1" customWidth="1"/>
    <col min="19" max="19" width="11.7109375" style="0" bestFit="1" customWidth="1"/>
    <col min="20" max="20" width="11.7109375" style="24" bestFit="1" customWidth="1"/>
    <col min="21" max="21" width="9.140625" style="24" customWidth="1"/>
    <col min="22" max="22" width="10.140625" style="24" bestFit="1" customWidth="1"/>
  </cols>
  <sheetData>
    <row r="1" spans="1:5" ht="45.75" customHeight="1">
      <c r="A1" s="1" t="s">
        <v>1</v>
      </c>
      <c r="B1" s="5" t="s">
        <v>0</v>
      </c>
      <c r="C1" s="15" t="s">
        <v>4</v>
      </c>
      <c r="D1" s="15" t="s">
        <v>2</v>
      </c>
      <c r="E1" s="15" t="s">
        <v>3</v>
      </c>
    </row>
    <row r="2" spans="1:5" ht="15">
      <c r="A2" s="1">
        <v>1</v>
      </c>
      <c r="B2" s="6">
        <v>2</v>
      </c>
      <c r="C2" s="28">
        <v>3</v>
      </c>
      <c r="D2" s="28">
        <v>4</v>
      </c>
      <c r="E2" s="28">
        <v>5</v>
      </c>
    </row>
    <row r="3" spans="1:5" ht="15">
      <c r="A3" s="2" t="s">
        <v>5</v>
      </c>
      <c r="B3" s="6"/>
      <c r="C3" s="16"/>
      <c r="D3" s="16"/>
      <c r="E3" s="16"/>
    </row>
    <row r="4" spans="1:5" ht="15">
      <c r="A4" s="8" t="s">
        <v>6</v>
      </c>
      <c r="B4" s="9"/>
      <c r="C4" s="16"/>
      <c r="D4" s="16"/>
      <c r="E4" s="16"/>
    </row>
    <row r="5" spans="1:5" ht="15">
      <c r="A5" s="3" t="s">
        <v>8</v>
      </c>
      <c r="B5" s="6" t="s">
        <v>7</v>
      </c>
      <c r="C5" s="16">
        <v>0</v>
      </c>
      <c r="D5" s="16"/>
      <c r="E5" s="16"/>
    </row>
    <row r="6" spans="1:5" ht="15">
      <c r="A6" s="1" t="s">
        <v>9</v>
      </c>
      <c r="B6" s="6" t="s">
        <v>12</v>
      </c>
      <c r="C6" s="16">
        <v>5000</v>
      </c>
      <c r="D6" s="16">
        <f>C6*0.19</f>
        <v>950</v>
      </c>
      <c r="E6" s="16">
        <f>C6+D6</f>
        <v>5950</v>
      </c>
    </row>
    <row r="7" spans="1:5" ht="27.75" customHeight="1">
      <c r="A7" s="1" t="s">
        <v>10</v>
      </c>
      <c r="B7" s="5" t="s">
        <v>13</v>
      </c>
      <c r="C7" s="16">
        <v>6000</v>
      </c>
      <c r="D7" s="16">
        <f>C7*0.19</f>
        <v>1140</v>
      </c>
      <c r="E7" s="16">
        <f>C7+D7</f>
        <v>7140</v>
      </c>
    </row>
    <row r="8" spans="1:5" ht="28.5" customHeight="1">
      <c r="A8" s="1" t="s">
        <v>11</v>
      </c>
      <c r="B8" s="5" t="s">
        <v>14</v>
      </c>
      <c r="C8" s="16">
        <v>0</v>
      </c>
      <c r="D8" s="16">
        <f>C8*0.19</f>
        <v>0</v>
      </c>
      <c r="E8" s="16"/>
    </row>
    <row r="9" spans="1:19" ht="15">
      <c r="A9" s="30" t="s">
        <v>15</v>
      </c>
      <c r="B9" s="31"/>
      <c r="C9" s="17">
        <f>SUM(C5:C8)</f>
        <v>11000</v>
      </c>
      <c r="D9" s="17">
        <f>C9*0.19</f>
        <v>2090</v>
      </c>
      <c r="E9" s="17">
        <f>C9+D9</f>
        <v>13090</v>
      </c>
      <c r="S9" s="24"/>
    </row>
    <row r="10" spans="1:5" ht="15">
      <c r="A10" s="32" t="s">
        <v>16</v>
      </c>
      <c r="B10" s="33"/>
      <c r="C10" s="33"/>
      <c r="D10" s="33"/>
      <c r="E10" s="34"/>
    </row>
    <row r="11" spans="1:5" ht="15">
      <c r="A11" s="32" t="s">
        <v>17</v>
      </c>
      <c r="B11" s="33"/>
      <c r="C11" s="33"/>
      <c r="D11" s="33"/>
      <c r="E11" s="34"/>
    </row>
    <row r="12" spans="1:5" ht="15">
      <c r="A12" s="30" t="s">
        <v>18</v>
      </c>
      <c r="B12" s="31"/>
      <c r="C12" s="17">
        <v>50000</v>
      </c>
      <c r="D12" s="17">
        <f>C12*0.19</f>
        <v>9500</v>
      </c>
      <c r="E12" s="17">
        <f>C12+D12</f>
        <v>59500</v>
      </c>
    </row>
    <row r="13" spans="1:5" ht="15">
      <c r="A13" s="32" t="s">
        <v>19</v>
      </c>
      <c r="B13" s="33"/>
      <c r="C13" s="33"/>
      <c r="D13" s="33"/>
      <c r="E13" s="34"/>
    </row>
    <row r="14" spans="1:19" ht="15">
      <c r="A14" s="32" t="s">
        <v>24</v>
      </c>
      <c r="B14" s="33"/>
      <c r="C14" s="33"/>
      <c r="D14" s="33"/>
      <c r="E14" s="34"/>
      <c r="S14" s="24"/>
    </row>
    <row r="15" spans="1:5" ht="15">
      <c r="A15" s="1" t="s">
        <v>20</v>
      </c>
      <c r="B15" s="10" t="s">
        <v>21</v>
      </c>
      <c r="C15" s="18">
        <v>3000</v>
      </c>
      <c r="D15" s="18">
        <f aca="true" t="shared" si="0" ref="D15:D30">C15*0.19</f>
        <v>570</v>
      </c>
      <c r="E15" s="18">
        <f>C15+D15</f>
        <v>3570</v>
      </c>
    </row>
    <row r="16" spans="1:5" ht="15">
      <c r="A16" s="1"/>
      <c r="B16" s="9" t="s">
        <v>22</v>
      </c>
      <c r="C16" s="16">
        <v>3000</v>
      </c>
      <c r="D16" s="16">
        <f t="shared" si="0"/>
        <v>570</v>
      </c>
      <c r="E16" s="16">
        <f aca="true" t="shared" si="1" ref="E16:E21">D16+C16</f>
        <v>3570</v>
      </c>
    </row>
    <row r="17" spans="1:5" ht="15">
      <c r="A17" s="1"/>
      <c r="B17" s="9" t="s">
        <v>23</v>
      </c>
      <c r="C17" s="16">
        <v>0</v>
      </c>
      <c r="D17" s="16">
        <f t="shared" si="0"/>
        <v>0</v>
      </c>
      <c r="E17" s="16">
        <f t="shared" si="1"/>
        <v>0</v>
      </c>
    </row>
    <row r="18" spans="1:19" ht="15">
      <c r="A18" s="1"/>
      <c r="B18" s="9" t="s">
        <v>25</v>
      </c>
      <c r="C18" s="16">
        <v>0</v>
      </c>
      <c r="D18" s="16">
        <f t="shared" si="0"/>
        <v>0</v>
      </c>
      <c r="E18" s="16">
        <f t="shared" si="1"/>
        <v>0</v>
      </c>
      <c r="S18" s="24"/>
    </row>
    <row r="19" spans="1:5" ht="30">
      <c r="A19" s="3" t="s">
        <v>27</v>
      </c>
      <c r="B19" s="22" t="s">
        <v>26</v>
      </c>
      <c r="C19" s="18">
        <v>3150</v>
      </c>
      <c r="D19" s="18">
        <f t="shared" si="0"/>
        <v>598.5</v>
      </c>
      <c r="E19" s="18">
        <f t="shared" si="1"/>
        <v>3748.5</v>
      </c>
    </row>
    <row r="20" spans="1:5" ht="15">
      <c r="A20" s="1" t="s">
        <v>28</v>
      </c>
      <c r="B20" s="13" t="s">
        <v>31</v>
      </c>
      <c r="C20" s="18">
        <v>0</v>
      </c>
      <c r="D20" s="18">
        <f t="shared" si="0"/>
        <v>0</v>
      </c>
      <c r="E20" s="18">
        <f t="shared" si="1"/>
        <v>0</v>
      </c>
    </row>
    <row r="21" spans="1:5" ht="30">
      <c r="A21" s="1" t="s">
        <v>29</v>
      </c>
      <c r="B21" s="22" t="s">
        <v>32</v>
      </c>
      <c r="C21" s="18">
        <v>2000</v>
      </c>
      <c r="D21" s="18">
        <f t="shared" si="0"/>
        <v>380</v>
      </c>
      <c r="E21" s="18">
        <f t="shared" si="1"/>
        <v>2380</v>
      </c>
    </row>
    <row r="22" spans="1:5" ht="15">
      <c r="A22" s="1" t="s">
        <v>30</v>
      </c>
      <c r="B22" s="10" t="s">
        <v>33</v>
      </c>
      <c r="C22" s="18">
        <f>SUM(C23:C28)</f>
        <v>112210.08</v>
      </c>
      <c r="D22" s="18">
        <f>C22*0.19</f>
        <v>21319.9152</v>
      </c>
      <c r="E22" s="18">
        <f>D22+C22</f>
        <v>133529.9952</v>
      </c>
    </row>
    <row r="23" spans="1:5" ht="15">
      <c r="A23" s="1"/>
      <c r="B23" s="9" t="s">
        <v>34</v>
      </c>
      <c r="C23" s="16">
        <v>0</v>
      </c>
      <c r="D23" s="16">
        <f t="shared" si="0"/>
        <v>0</v>
      </c>
      <c r="E23" s="16">
        <f>D23+C23</f>
        <v>0</v>
      </c>
    </row>
    <row r="24" spans="1:5" ht="15">
      <c r="A24" s="1"/>
      <c r="B24" s="9" t="s">
        <v>35</v>
      </c>
      <c r="C24" s="16">
        <v>0</v>
      </c>
      <c r="D24" s="16">
        <f t="shared" si="0"/>
        <v>0</v>
      </c>
      <c r="E24" s="16">
        <f aca="true" t="shared" si="2" ref="E24:E32">D24+C24</f>
        <v>0</v>
      </c>
    </row>
    <row r="25" spans="1:11" ht="30">
      <c r="A25" s="1"/>
      <c r="B25" s="11" t="s">
        <v>36</v>
      </c>
      <c r="C25" s="16">
        <v>25210.08</v>
      </c>
      <c r="D25" s="16">
        <f t="shared" si="0"/>
        <v>4789.9152</v>
      </c>
      <c r="E25" s="16">
        <f t="shared" si="2"/>
        <v>29999.9952</v>
      </c>
      <c r="K25" s="24"/>
    </row>
    <row r="26" spans="1:5" ht="45">
      <c r="A26" s="1"/>
      <c r="B26" s="11" t="s">
        <v>37</v>
      </c>
      <c r="C26" s="16">
        <v>15000</v>
      </c>
      <c r="D26" s="16">
        <f t="shared" si="0"/>
        <v>2850</v>
      </c>
      <c r="E26" s="16">
        <f t="shared" si="2"/>
        <v>17850</v>
      </c>
    </row>
    <row r="27" spans="1:5" ht="30">
      <c r="A27" s="1"/>
      <c r="B27" s="11" t="s">
        <v>38</v>
      </c>
      <c r="C27" s="16">
        <v>9000</v>
      </c>
      <c r="D27" s="16">
        <f t="shared" si="0"/>
        <v>1710</v>
      </c>
      <c r="E27" s="16">
        <f t="shared" si="2"/>
        <v>10710</v>
      </c>
    </row>
    <row r="28" spans="1:5" ht="15">
      <c r="A28" s="1"/>
      <c r="B28" s="9" t="s">
        <v>39</v>
      </c>
      <c r="C28" s="16">
        <v>63000</v>
      </c>
      <c r="D28" s="16">
        <f t="shared" si="0"/>
        <v>11970</v>
      </c>
      <c r="E28" s="16">
        <f t="shared" si="2"/>
        <v>74970</v>
      </c>
    </row>
    <row r="29" spans="1:5" ht="15">
      <c r="A29" s="3" t="s">
        <v>41</v>
      </c>
      <c r="B29" s="10" t="s">
        <v>40</v>
      </c>
      <c r="C29" s="18">
        <v>0</v>
      </c>
      <c r="D29" s="18">
        <f t="shared" si="0"/>
        <v>0</v>
      </c>
      <c r="E29" s="18">
        <f t="shared" si="2"/>
        <v>0</v>
      </c>
    </row>
    <row r="30" spans="1:5" ht="15">
      <c r="A30" s="1" t="s">
        <v>42</v>
      </c>
      <c r="B30" s="10" t="s">
        <v>44</v>
      </c>
      <c r="C30" s="18">
        <v>60000</v>
      </c>
      <c r="D30" s="18">
        <f t="shared" si="0"/>
        <v>11400</v>
      </c>
      <c r="E30" s="18">
        <f t="shared" si="2"/>
        <v>71400</v>
      </c>
    </row>
    <row r="31" spans="1:5" ht="30">
      <c r="A31" s="1"/>
      <c r="B31" s="11" t="s">
        <v>45</v>
      </c>
      <c r="C31" s="16">
        <v>30000</v>
      </c>
      <c r="D31" s="16">
        <f aca="true" t="shared" si="3" ref="D31:D37">C31*0.19</f>
        <v>5700</v>
      </c>
      <c r="E31" s="16">
        <f t="shared" si="2"/>
        <v>35700</v>
      </c>
    </row>
    <row r="32" spans="1:5" ht="15">
      <c r="A32" s="1"/>
      <c r="B32" s="9" t="s">
        <v>46</v>
      </c>
      <c r="C32" s="16">
        <v>30000</v>
      </c>
      <c r="D32" s="16">
        <f t="shared" si="3"/>
        <v>5700</v>
      </c>
      <c r="E32" s="16">
        <f t="shared" si="2"/>
        <v>35700</v>
      </c>
    </row>
    <row r="33" spans="1:5" ht="15">
      <c r="A33" s="12" t="s">
        <v>43</v>
      </c>
      <c r="B33" s="13" t="s">
        <v>47</v>
      </c>
      <c r="C33" s="18">
        <f>C34+C37</f>
        <v>47250</v>
      </c>
      <c r="D33" s="18">
        <f t="shared" si="3"/>
        <v>8977.5</v>
      </c>
      <c r="E33" s="18">
        <f aca="true" t="shared" si="4" ref="E33:E38">C33+D33</f>
        <v>56227.5</v>
      </c>
    </row>
    <row r="34" spans="1:5" ht="15">
      <c r="A34" s="1"/>
      <c r="B34" s="9" t="s">
        <v>90</v>
      </c>
      <c r="C34" s="23">
        <f>SUM(C35:C36)</f>
        <v>9450</v>
      </c>
      <c r="D34" s="23">
        <f t="shared" si="3"/>
        <v>1795.5</v>
      </c>
      <c r="E34" s="18">
        <f t="shared" si="4"/>
        <v>11245.5</v>
      </c>
    </row>
    <row r="35" spans="1:5" ht="15">
      <c r="A35" s="1"/>
      <c r="B35" s="9" t="s">
        <v>48</v>
      </c>
      <c r="C35" s="16">
        <v>6300</v>
      </c>
      <c r="D35" s="23">
        <f t="shared" si="3"/>
        <v>1197</v>
      </c>
      <c r="E35" s="18">
        <f t="shared" si="4"/>
        <v>7497</v>
      </c>
    </row>
    <row r="36" spans="1:5" ht="45">
      <c r="A36" s="1"/>
      <c r="B36" s="11" t="s">
        <v>49</v>
      </c>
      <c r="C36" s="16">
        <v>3150</v>
      </c>
      <c r="D36" s="23">
        <f t="shared" si="3"/>
        <v>598.5</v>
      </c>
      <c r="E36" s="18">
        <f t="shared" si="4"/>
        <v>3748.5</v>
      </c>
    </row>
    <row r="37" spans="1:5" ht="15">
      <c r="A37" s="1"/>
      <c r="B37" s="9" t="s">
        <v>50</v>
      </c>
      <c r="C37" s="23">
        <v>37800</v>
      </c>
      <c r="D37" s="23">
        <f t="shared" si="3"/>
        <v>7182</v>
      </c>
      <c r="E37" s="18">
        <f t="shared" si="4"/>
        <v>44982</v>
      </c>
    </row>
    <row r="38" spans="1:7" ht="15">
      <c r="A38" s="35" t="s">
        <v>51</v>
      </c>
      <c r="B38" s="36"/>
      <c r="C38" s="17">
        <f>C33+C30+C29+C22+C21+C20+C19+C15</f>
        <v>227610.08000000002</v>
      </c>
      <c r="D38" s="17">
        <f>D33+D29+D30+D22+D21+D20+D19+D15</f>
        <v>43245.9152</v>
      </c>
      <c r="E38" s="17">
        <f t="shared" si="4"/>
        <v>270855.9952</v>
      </c>
      <c r="G38" s="24"/>
    </row>
    <row r="39" spans="1:5" ht="15">
      <c r="A39" s="32" t="s">
        <v>52</v>
      </c>
      <c r="B39" s="33"/>
      <c r="C39" s="33"/>
      <c r="D39" s="33"/>
      <c r="E39" s="34"/>
    </row>
    <row r="40" spans="1:5" ht="15">
      <c r="A40" s="37" t="s">
        <v>89</v>
      </c>
      <c r="B40" s="38"/>
      <c r="C40" s="38"/>
      <c r="D40" s="38"/>
      <c r="E40" s="39"/>
    </row>
    <row r="41" spans="1:5" ht="15">
      <c r="A41" s="1" t="s">
        <v>54</v>
      </c>
      <c r="B41" s="14" t="s">
        <v>53</v>
      </c>
      <c r="C41" s="18">
        <v>3360000</v>
      </c>
      <c r="D41" s="18">
        <f>C41*0.19</f>
        <v>638400</v>
      </c>
      <c r="E41" s="18">
        <f>C41+D41</f>
        <v>3998400</v>
      </c>
    </row>
    <row r="42" spans="1:5" ht="30">
      <c r="A42" s="1" t="s">
        <v>56</v>
      </c>
      <c r="B42" s="11" t="s">
        <v>55</v>
      </c>
      <c r="C42" s="18">
        <v>30000</v>
      </c>
      <c r="D42" s="18">
        <f>C42*0.19</f>
        <v>5700</v>
      </c>
      <c r="E42" s="18">
        <f aca="true" t="shared" si="5" ref="E42:E51">C42+D42</f>
        <v>35700</v>
      </c>
    </row>
    <row r="43" spans="1:5" ht="30">
      <c r="A43" s="1" t="s">
        <v>57</v>
      </c>
      <c r="B43" s="11" t="s">
        <v>58</v>
      </c>
      <c r="C43" s="18">
        <v>70000</v>
      </c>
      <c r="D43" s="18">
        <f>C43*0.19</f>
        <v>13300</v>
      </c>
      <c r="E43" s="18">
        <f t="shared" si="5"/>
        <v>83300</v>
      </c>
    </row>
    <row r="44" spans="1:5" ht="45">
      <c r="A44" s="1" t="s">
        <v>59</v>
      </c>
      <c r="B44" s="11" t="s">
        <v>60</v>
      </c>
      <c r="C44" s="18">
        <v>0</v>
      </c>
      <c r="D44" s="18">
        <f>C44*0.19</f>
        <v>0</v>
      </c>
      <c r="E44" s="18">
        <f t="shared" si="5"/>
        <v>0</v>
      </c>
    </row>
    <row r="45" spans="1:5" ht="15">
      <c r="A45" s="12" t="s">
        <v>61</v>
      </c>
      <c r="B45" s="13" t="s">
        <v>63</v>
      </c>
      <c r="C45" s="18">
        <v>226750</v>
      </c>
      <c r="D45" s="18">
        <f>C45*0.19</f>
        <v>43082.5</v>
      </c>
      <c r="E45" s="18">
        <f t="shared" si="5"/>
        <v>269832.5</v>
      </c>
    </row>
    <row r="46" spans="1:5" ht="0.75" customHeight="1">
      <c r="A46" s="1"/>
      <c r="B46" s="26" t="s">
        <v>91</v>
      </c>
      <c r="C46" s="16"/>
      <c r="D46" s="16"/>
      <c r="E46" s="16"/>
    </row>
    <row r="47" spans="1:5" ht="15" hidden="1">
      <c r="A47" s="1"/>
      <c r="B47" s="26" t="s">
        <v>92</v>
      </c>
      <c r="C47" s="16"/>
      <c r="D47" s="16"/>
      <c r="E47" s="16"/>
    </row>
    <row r="48" spans="1:5" ht="15" hidden="1">
      <c r="A48" s="1"/>
      <c r="B48" s="26" t="s">
        <v>93</v>
      </c>
      <c r="C48" s="16"/>
      <c r="D48" s="16"/>
      <c r="E48" s="16"/>
    </row>
    <row r="49" spans="1:5" ht="15" hidden="1">
      <c r="A49" s="1"/>
      <c r="B49" s="26" t="s">
        <v>94</v>
      </c>
      <c r="C49" s="16"/>
      <c r="D49" s="16"/>
      <c r="E49" s="16"/>
    </row>
    <row r="50" spans="1:5" ht="15" hidden="1">
      <c r="A50" s="1" t="s">
        <v>62</v>
      </c>
      <c r="B50" s="9" t="s">
        <v>64</v>
      </c>
      <c r="C50" s="16"/>
      <c r="D50" s="16"/>
      <c r="E50" s="16"/>
    </row>
    <row r="51" spans="1:5" ht="15">
      <c r="A51" s="35" t="s">
        <v>65</v>
      </c>
      <c r="B51" s="36"/>
      <c r="C51" s="17">
        <f>SUM(C41:C50)</f>
        <v>3686750</v>
      </c>
      <c r="D51" s="17">
        <f>SUM(D41:D50)</f>
        <v>700482.5</v>
      </c>
      <c r="E51" s="17">
        <f t="shared" si="5"/>
        <v>4387232.5</v>
      </c>
    </row>
    <row r="52" spans="1:5" ht="15">
      <c r="A52" s="32" t="s">
        <v>66</v>
      </c>
      <c r="B52" s="33"/>
      <c r="C52" s="33"/>
      <c r="D52" s="33"/>
      <c r="E52" s="34"/>
    </row>
    <row r="53" spans="1:5" ht="15">
      <c r="A53" s="32" t="s">
        <v>67</v>
      </c>
      <c r="B53" s="33"/>
      <c r="C53" s="33"/>
      <c r="D53" s="33"/>
      <c r="E53" s="34"/>
    </row>
    <row r="54" spans="1:5" ht="15">
      <c r="A54" s="1" t="s">
        <v>69</v>
      </c>
      <c r="B54" s="10" t="s">
        <v>68</v>
      </c>
      <c r="C54" s="18">
        <f>SUM(C55:C56)</f>
        <v>35000</v>
      </c>
      <c r="D54" s="18">
        <f>C54*0.19</f>
        <v>6650</v>
      </c>
      <c r="E54" s="18">
        <f>C54+D54</f>
        <v>41650</v>
      </c>
    </row>
    <row r="55" spans="1:5" ht="30">
      <c r="A55" s="1"/>
      <c r="B55" s="11" t="s">
        <v>70</v>
      </c>
      <c r="C55" s="16">
        <v>35000</v>
      </c>
      <c r="D55" s="19">
        <f>C55*0.19</f>
        <v>6650</v>
      </c>
      <c r="E55" s="19">
        <f>C55+D55</f>
        <v>41650</v>
      </c>
    </row>
    <row r="56" spans="1:5" ht="15">
      <c r="A56" s="1"/>
      <c r="B56" s="9" t="s">
        <v>71</v>
      </c>
      <c r="C56" s="16">
        <v>0</v>
      </c>
      <c r="D56" s="19">
        <f>C56*0.19</f>
        <v>0</v>
      </c>
      <c r="E56" s="19">
        <f>C56+D56</f>
        <v>0</v>
      </c>
    </row>
    <row r="57" spans="1:5" ht="15">
      <c r="A57" s="1" t="s">
        <v>73</v>
      </c>
      <c r="B57" s="13" t="s">
        <v>72</v>
      </c>
      <c r="C57" s="18">
        <f>SUM(C58:C62)</f>
        <v>40346</v>
      </c>
      <c r="D57" s="18">
        <f>SUM(D58:D62)</f>
        <v>380</v>
      </c>
      <c r="E57" s="18">
        <f>C57+D57</f>
        <v>40726</v>
      </c>
    </row>
    <row r="58" spans="1:5" ht="30">
      <c r="A58" s="1"/>
      <c r="B58" s="11" t="s">
        <v>74</v>
      </c>
      <c r="C58" s="19">
        <v>0</v>
      </c>
      <c r="D58" s="19">
        <v>0</v>
      </c>
      <c r="E58" s="19">
        <v>0</v>
      </c>
    </row>
    <row r="59" spans="1:5" ht="30">
      <c r="A59" s="1"/>
      <c r="B59" s="11" t="s">
        <v>95</v>
      </c>
      <c r="C59" s="19">
        <f>C73*0.5%</f>
        <v>17430</v>
      </c>
      <c r="D59" s="19"/>
      <c r="E59" s="19">
        <f>C59</f>
        <v>17430</v>
      </c>
    </row>
    <row r="60" spans="1:5" ht="45">
      <c r="A60" s="1"/>
      <c r="B60" s="11" t="s">
        <v>96</v>
      </c>
      <c r="C60" s="19">
        <f>C73*0.1%</f>
        <v>3486</v>
      </c>
      <c r="D60" s="19"/>
      <c r="E60" s="19">
        <f>C60</f>
        <v>3486</v>
      </c>
    </row>
    <row r="61" spans="1:5" ht="15">
      <c r="A61" s="1"/>
      <c r="B61" s="11" t="s">
        <v>97</v>
      </c>
      <c r="C61" s="19">
        <f>C59</f>
        <v>17430</v>
      </c>
      <c r="D61" s="19"/>
      <c r="E61" s="19">
        <f>C61</f>
        <v>17430</v>
      </c>
    </row>
    <row r="62" spans="1:5" ht="30">
      <c r="A62" s="1"/>
      <c r="B62" s="11" t="s">
        <v>98</v>
      </c>
      <c r="C62" s="29">
        <v>2000</v>
      </c>
      <c r="D62" s="19">
        <f>C62*0.19</f>
        <v>380</v>
      </c>
      <c r="E62" s="19">
        <f>C62+D62</f>
        <v>2380</v>
      </c>
    </row>
    <row r="63" spans="1:5" ht="15">
      <c r="A63" s="1" t="s">
        <v>75</v>
      </c>
      <c r="B63" s="9" t="s">
        <v>101</v>
      </c>
      <c r="C63" s="18">
        <v>100000</v>
      </c>
      <c r="D63" s="18">
        <f>C63*0.19</f>
        <v>19000</v>
      </c>
      <c r="E63" s="18">
        <f>C63+D63</f>
        <v>119000</v>
      </c>
    </row>
    <row r="64" spans="1:5" ht="15">
      <c r="A64" s="1" t="s">
        <v>77</v>
      </c>
      <c r="B64" s="9" t="s">
        <v>76</v>
      </c>
      <c r="C64" s="18">
        <v>1400</v>
      </c>
      <c r="D64" s="18">
        <f>C64*0.19</f>
        <v>266</v>
      </c>
      <c r="E64" s="18">
        <f>C64+D64</f>
        <v>1666</v>
      </c>
    </row>
    <row r="65" spans="1:5" ht="15">
      <c r="A65" s="42" t="s">
        <v>78</v>
      </c>
      <c r="B65" s="31"/>
      <c r="C65" s="17">
        <f>C54+C57+C63+C64</f>
        <v>176746</v>
      </c>
      <c r="D65" s="17">
        <f>D64+D63+D57+D54</f>
        <v>26296</v>
      </c>
      <c r="E65" s="17">
        <f>E54+E57+E63+E64</f>
        <v>203042</v>
      </c>
    </row>
    <row r="66" spans="1:5" ht="15">
      <c r="A66" s="32" t="s">
        <v>79</v>
      </c>
      <c r="B66" s="33"/>
      <c r="C66" s="33"/>
      <c r="D66" s="33"/>
      <c r="E66" s="34"/>
    </row>
    <row r="67" spans="1:5" ht="15">
      <c r="A67" s="43" t="s">
        <v>80</v>
      </c>
      <c r="B67" s="44"/>
      <c r="C67" s="44"/>
      <c r="D67" s="44"/>
      <c r="E67" s="45"/>
    </row>
    <row r="68" spans="1:13" ht="16.5">
      <c r="A68" s="1" t="s">
        <v>82</v>
      </c>
      <c r="B68" s="6" t="s">
        <v>81</v>
      </c>
      <c r="C68" s="16"/>
      <c r="D68" s="16">
        <f>C68*0.19</f>
        <v>0</v>
      </c>
      <c r="E68" s="16">
        <f>C68+D68</f>
        <v>0</v>
      </c>
      <c r="J68" s="24"/>
      <c r="M68" s="27"/>
    </row>
    <row r="69" spans="1:13" ht="16.5">
      <c r="A69" s="1" t="s">
        <v>83</v>
      </c>
      <c r="B69" s="6" t="s">
        <v>84</v>
      </c>
      <c r="C69" s="16"/>
      <c r="D69" s="16">
        <f>C69*0.19</f>
        <v>0</v>
      </c>
      <c r="E69" s="16">
        <f>C69+D69</f>
        <v>0</v>
      </c>
      <c r="M69" s="27"/>
    </row>
    <row r="70" spans="1:13" ht="16.5">
      <c r="A70" s="35" t="s">
        <v>85</v>
      </c>
      <c r="B70" s="36"/>
      <c r="C70" s="17">
        <f>SUM(C68:C69)</f>
        <v>0</v>
      </c>
      <c r="D70" s="17">
        <f>C70*0.19</f>
        <v>0</v>
      </c>
      <c r="E70" s="17">
        <f>C70+D70</f>
        <v>0</v>
      </c>
      <c r="M70" s="27"/>
    </row>
    <row r="71" spans="1:5" ht="15">
      <c r="A71" s="46" t="s">
        <v>86</v>
      </c>
      <c r="B71" s="47"/>
      <c r="C71" s="20">
        <f>C70+C65+C51+C38+C12+C9</f>
        <v>4152106.08</v>
      </c>
      <c r="D71" s="20">
        <f>D65+D51+D38+D12+D9</f>
        <v>781614.4152</v>
      </c>
      <c r="E71" s="20">
        <f>C71+D71</f>
        <v>4933720.4952</v>
      </c>
    </row>
    <row r="72" spans="1:5" ht="15">
      <c r="A72" s="32" t="s">
        <v>87</v>
      </c>
      <c r="B72" s="34"/>
      <c r="C72" s="16"/>
      <c r="D72" s="16"/>
      <c r="E72" s="16"/>
    </row>
    <row r="73" spans="1:5" ht="15">
      <c r="A73" s="40" t="s">
        <v>88</v>
      </c>
      <c r="B73" s="41"/>
      <c r="C73" s="25">
        <f>C6+C7+C8+C12+C41+C42+C55</f>
        <v>3486000</v>
      </c>
      <c r="D73" s="25">
        <f>C73*0.19</f>
        <v>662340</v>
      </c>
      <c r="E73" s="25">
        <f>C73+D73</f>
        <v>4148340</v>
      </c>
    </row>
  </sheetData>
  <sheetProtection/>
  <mergeCells count="19">
    <mergeCell ref="A73:B73"/>
    <mergeCell ref="A65:B65"/>
    <mergeCell ref="A66:E66"/>
    <mergeCell ref="A67:E67"/>
    <mergeCell ref="A70:B70"/>
    <mergeCell ref="A71:B71"/>
    <mergeCell ref="A72:B72"/>
    <mergeCell ref="A38:B38"/>
    <mergeCell ref="A39:E39"/>
    <mergeCell ref="A40:E40"/>
    <mergeCell ref="A51:B51"/>
    <mergeCell ref="A52:E52"/>
    <mergeCell ref="A53:E53"/>
    <mergeCell ref="A9:B9"/>
    <mergeCell ref="A10:E10"/>
    <mergeCell ref="A11:E11"/>
    <mergeCell ref="A12:B12"/>
    <mergeCell ref="A13:E13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56">
      <selection activeCell="A66" sqref="A66:E66"/>
    </sheetView>
  </sheetViews>
  <sheetFormatPr defaultColWidth="9.140625" defaultRowHeight="15"/>
  <cols>
    <col min="1" max="1" width="3.8515625" style="4" customWidth="1"/>
    <col min="2" max="2" width="45.421875" style="7" customWidth="1"/>
    <col min="3" max="3" width="13.57421875" style="21" customWidth="1"/>
    <col min="4" max="4" width="11.421875" style="21" customWidth="1"/>
    <col min="5" max="5" width="12.421875" style="21" customWidth="1"/>
    <col min="7" max="7" width="13.57421875" style="0" customWidth="1"/>
    <col min="8" max="8" width="12.8515625" style="0" customWidth="1"/>
    <col min="9" max="9" width="11.7109375" style="24" bestFit="1" customWidth="1"/>
    <col min="10" max="10" width="10.140625" style="0" bestFit="1" customWidth="1"/>
    <col min="11" max="11" width="11.7109375" style="0" bestFit="1" customWidth="1"/>
    <col min="12" max="12" width="11.7109375" style="24" bestFit="1" customWidth="1"/>
    <col min="13" max="13" width="13.00390625" style="24" customWidth="1"/>
    <col min="14" max="17" width="11.7109375" style="24" bestFit="1" customWidth="1"/>
    <col min="18" max="18" width="10.140625" style="24" bestFit="1" customWidth="1"/>
    <col min="19" max="19" width="11.7109375" style="0" bestFit="1" customWidth="1"/>
    <col min="20" max="20" width="11.7109375" style="24" bestFit="1" customWidth="1"/>
    <col min="21" max="21" width="9.140625" style="24" customWidth="1"/>
    <col min="22" max="22" width="10.140625" style="24" bestFit="1" customWidth="1"/>
  </cols>
  <sheetData>
    <row r="1" spans="1:5" ht="45.75" customHeight="1">
      <c r="A1" s="1" t="s">
        <v>1</v>
      </c>
      <c r="B1" s="5" t="s">
        <v>0</v>
      </c>
      <c r="C1" s="15" t="s">
        <v>4</v>
      </c>
      <c r="D1" s="15" t="s">
        <v>2</v>
      </c>
      <c r="E1" s="15" t="s">
        <v>3</v>
      </c>
    </row>
    <row r="2" spans="1:5" ht="15">
      <c r="A2" s="1">
        <v>1</v>
      </c>
      <c r="B2" s="6">
        <v>2</v>
      </c>
      <c r="C2" s="28">
        <v>3</v>
      </c>
      <c r="D2" s="28">
        <v>4</v>
      </c>
      <c r="E2" s="28">
        <v>5</v>
      </c>
    </row>
    <row r="3" spans="1:5" ht="15">
      <c r="A3" s="2" t="s">
        <v>5</v>
      </c>
      <c r="B3" s="6"/>
      <c r="C3" s="16"/>
      <c r="D3" s="16"/>
      <c r="E3" s="16"/>
    </row>
    <row r="4" spans="1:5" ht="15">
      <c r="A4" s="8" t="s">
        <v>6</v>
      </c>
      <c r="B4" s="9"/>
      <c r="C4" s="16"/>
      <c r="D4" s="16"/>
      <c r="E4" s="16"/>
    </row>
    <row r="5" spans="1:5" ht="15">
      <c r="A5" s="3" t="s">
        <v>8</v>
      </c>
      <c r="B5" s="6" t="s">
        <v>7</v>
      </c>
      <c r="C5" s="16">
        <v>0</v>
      </c>
      <c r="D5" s="16"/>
      <c r="E5" s="16"/>
    </row>
    <row r="6" spans="1:5" ht="15">
      <c r="A6" s="1" t="s">
        <v>9</v>
      </c>
      <c r="B6" s="6" t="s">
        <v>12</v>
      </c>
      <c r="C6" s="16">
        <v>5000</v>
      </c>
      <c r="D6" s="16">
        <f>C6*0.19</f>
        <v>950</v>
      </c>
      <c r="E6" s="16">
        <f>C6+D6</f>
        <v>5950</v>
      </c>
    </row>
    <row r="7" spans="1:5" ht="27.75" customHeight="1">
      <c r="A7" s="1" t="s">
        <v>10</v>
      </c>
      <c r="B7" s="5" t="s">
        <v>13</v>
      </c>
      <c r="C7" s="16">
        <v>6000</v>
      </c>
      <c r="D7" s="16">
        <f>C7*0.19</f>
        <v>1140</v>
      </c>
      <c r="E7" s="16">
        <f>C7+D7</f>
        <v>7140</v>
      </c>
    </row>
    <row r="8" spans="1:5" ht="28.5" customHeight="1">
      <c r="A8" s="1" t="s">
        <v>11</v>
      </c>
      <c r="B8" s="5" t="s">
        <v>14</v>
      </c>
      <c r="C8" s="16">
        <v>0</v>
      </c>
      <c r="D8" s="16">
        <f>C8*0.19</f>
        <v>0</v>
      </c>
      <c r="E8" s="16"/>
    </row>
    <row r="9" spans="1:19" ht="15">
      <c r="A9" s="30" t="s">
        <v>15</v>
      </c>
      <c r="B9" s="31"/>
      <c r="C9" s="17">
        <f>SUM(C5:C8)</f>
        <v>11000</v>
      </c>
      <c r="D9" s="17">
        <f>C9*0.19</f>
        <v>2090</v>
      </c>
      <c r="E9" s="17">
        <f>C9+D9</f>
        <v>13090</v>
      </c>
      <c r="S9" s="24"/>
    </row>
    <row r="10" spans="1:5" ht="15">
      <c r="A10" s="32" t="s">
        <v>16</v>
      </c>
      <c r="B10" s="33"/>
      <c r="C10" s="33"/>
      <c r="D10" s="33"/>
      <c r="E10" s="34"/>
    </row>
    <row r="11" spans="1:5" ht="15">
      <c r="A11" s="32" t="s">
        <v>17</v>
      </c>
      <c r="B11" s="33"/>
      <c r="C11" s="33"/>
      <c r="D11" s="33"/>
      <c r="E11" s="34"/>
    </row>
    <row r="12" spans="1:5" ht="15">
      <c r="A12" s="30" t="s">
        <v>18</v>
      </c>
      <c r="B12" s="31"/>
      <c r="C12" s="17">
        <v>50000</v>
      </c>
      <c r="D12" s="17">
        <f>C12*0.19</f>
        <v>9500</v>
      </c>
      <c r="E12" s="17">
        <f>C12+D12</f>
        <v>59500</v>
      </c>
    </row>
    <row r="13" spans="1:5" ht="15">
      <c r="A13" s="32" t="s">
        <v>19</v>
      </c>
      <c r="B13" s="33"/>
      <c r="C13" s="33"/>
      <c r="D13" s="33"/>
      <c r="E13" s="34"/>
    </row>
    <row r="14" spans="1:19" ht="15">
      <c r="A14" s="32" t="s">
        <v>24</v>
      </c>
      <c r="B14" s="33"/>
      <c r="C14" s="33"/>
      <c r="D14" s="33"/>
      <c r="E14" s="34"/>
      <c r="S14" s="24"/>
    </row>
    <row r="15" spans="1:5" ht="15">
      <c r="A15" s="1" t="s">
        <v>20</v>
      </c>
      <c r="B15" s="10" t="s">
        <v>21</v>
      </c>
      <c r="C15" s="18">
        <v>3000</v>
      </c>
      <c r="D15" s="18">
        <f aca="true" t="shared" si="0" ref="D15:D37">C15*0.19</f>
        <v>570</v>
      </c>
      <c r="E15" s="18">
        <f>C15+D15</f>
        <v>3570</v>
      </c>
    </row>
    <row r="16" spans="1:5" ht="15">
      <c r="A16" s="1"/>
      <c r="B16" s="9" t="s">
        <v>22</v>
      </c>
      <c r="C16" s="16">
        <v>3000</v>
      </c>
      <c r="D16" s="16">
        <f t="shared" si="0"/>
        <v>570</v>
      </c>
      <c r="E16" s="16">
        <f aca="true" t="shared" si="1" ref="E16:E21">D16+C16</f>
        <v>3570</v>
      </c>
    </row>
    <row r="17" spans="1:5" ht="15">
      <c r="A17" s="1"/>
      <c r="B17" s="9" t="s">
        <v>23</v>
      </c>
      <c r="C17" s="16">
        <v>0</v>
      </c>
      <c r="D17" s="16">
        <f t="shared" si="0"/>
        <v>0</v>
      </c>
      <c r="E17" s="16">
        <f t="shared" si="1"/>
        <v>0</v>
      </c>
    </row>
    <row r="18" spans="1:19" ht="15">
      <c r="A18" s="1"/>
      <c r="B18" s="9" t="s">
        <v>25</v>
      </c>
      <c r="C18" s="16">
        <v>0</v>
      </c>
      <c r="D18" s="16">
        <f t="shared" si="0"/>
        <v>0</v>
      </c>
      <c r="E18" s="16">
        <f t="shared" si="1"/>
        <v>0</v>
      </c>
      <c r="S18" s="24"/>
    </row>
    <row r="19" spans="1:5" ht="30">
      <c r="A19" s="3" t="s">
        <v>27</v>
      </c>
      <c r="B19" s="22" t="s">
        <v>26</v>
      </c>
      <c r="C19" s="18">
        <v>3150</v>
      </c>
      <c r="D19" s="18">
        <f t="shared" si="0"/>
        <v>598.5</v>
      </c>
      <c r="E19" s="18">
        <f t="shared" si="1"/>
        <v>3748.5</v>
      </c>
    </row>
    <row r="20" spans="1:5" ht="15">
      <c r="A20" s="1" t="s">
        <v>28</v>
      </c>
      <c r="B20" s="13" t="s">
        <v>31</v>
      </c>
      <c r="C20" s="18">
        <v>0</v>
      </c>
      <c r="D20" s="18">
        <f t="shared" si="0"/>
        <v>0</v>
      </c>
      <c r="E20" s="18">
        <f t="shared" si="1"/>
        <v>0</v>
      </c>
    </row>
    <row r="21" spans="1:5" ht="30">
      <c r="A21" s="1" t="s">
        <v>29</v>
      </c>
      <c r="B21" s="22" t="s">
        <v>32</v>
      </c>
      <c r="C21" s="18">
        <v>2000</v>
      </c>
      <c r="D21" s="18">
        <f t="shared" si="0"/>
        <v>380</v>
      </c>
      <c r="E21" s="18">
        <f t="shared" si="1"/>
        <v>2380</v>
      </c>
    </row>
    <row r="22" spans="1:5" ht="15">
      <c r="A22" s="1" t="s">
        <v>30</v>
      </c>
      <c r="B22" s="10" t="s">
        <v>33</v>
      </c>
      <c r="C22" s="18">
        <f>SUM(C23:C28)</f>
        <v>112210.08</v>
      </c>
      <c r="D22" s="18">
        <f>C22*0.19</f>
        <v>21319.9152</v>
      </c>
      <c r="E22" s="18">
        <f>D22+C22</f>
        <v>133529.9952</v>
      </c>
    </row>
    <row r="23" spans="1:5" ht="15">
      <c r="A23" s="1"/>
      <c r="B23" s="9" t="s">
        <v>34</v>
      </c>
      <c r="C23" s="16">
        <v>0</v>
      </c>
      <c r="D23" s="16">
        <f t="shared" si="0"/>
        <v>0</v>
      </c>
      <c r="E23" s="16">
        <f>D23+C23</f>
        <v>0</v>
      </c>
    </row>
    <row r="24" spans="1:5" ht="15">
      <c r="A24" s="1"/>
      <c r="B24" s="9" t="s">
        <v>35</v>
      </c>
      <c r="C24" s="16">
        <v>0</v>
      </c>
      <c r="D24" s="16">
        <f t="shared" si="0"/>
        <v>0</v>
      </c>
      <c r="E24" s="16">
        <f aca="true" t="shared" si="2" ref="E24:E32">D24+C24</f>
        <v>0</v>
      </c>
    </row>
    <row r="25" spans="1:11" ht="30">
      <c r="A25" s="1"/>
      <c r="B25" s="11" t="s">
        <v>36</v>
      </c>
      <c r="C25" s="16">
        <v>25210.08</v>
      </c>
      <c r="D25" s="16">
        <f t="shared" si="0"/>
        <v>4789.9152</v>
      </c>
      <c r="E25" s="16">
        <f t="shared" si="2"/>
        <v>29999.9952</v>
      </c>
      <c r="K25" s="24"/>
    </row>
    <row r="26" spans="1:5" ht="45">
      <c r="A26" s="1"/>
      <c r="B26" s="11" t="s">
        <v>37</v>
      </c>
      <c r="C26" s="16">
        <v>15000</v>
      </c>
      <c r="D26" s="16">
        <f t="shared" si="0"/>
        <v>2850</v>
      </c>
      <c r="E26" s="16">
        <f t="shared" si="2"/>
        <v>17850</v>
      </c>
    </row>
    <row r="27" spans="1:5" ht="30">
      <c r="A27" s="1"/>
      <c r="B27" s="11" t="s">
        <v>38</v>
      </c>
      <c r="C27" s="16">
        <v>9000</v>
      </c>
      <c r="D27" s="16">
        <f t="shared" si="0"/>
        <v>1710</v>
      </c>
      <c r="E27" s="16">
        <f t="shared" si="2"/>
        <v>10710</v>
      </c>
    </row>
    <row r="28" spans="1:5" ht="15">
      <c r="A28" s="1"/>
      <c r="B28" s="9" t="s">
        <v>39</v>
      </c>
      <c r="C28" s="16">
        <v>63000</v>
      </c>
      <c r="D28" s="16">
        <f t="shared" si="0"/>
        <v>11970</v>
      </c>
      <c r="E28" s="16">
        <f t="shared" si="2"/>
        <v>74970</v>
      </c>
    </row>
    <row r="29" spans="1:5" ht="15">
      <c r="A29" s="3" t="s">
        <v>41</v>
      </c>
      <c r="B29" s="10" t="s">
        <v>40</v>
      </c>
      <c r="C29" s="18">
        <v>0</v>
      </c>
      <c r="D29" s="18">
        <f t="shared" si="0"/>
        <v>0</v>
      </c>
      <c r="E29" s="18">
        <f t="shared" si="2"/>
        <v>0</v>
      </c>
    </row>
    <row r="30" spans="1:5" ht="15">
      <c r="A30" s="1" t="s">
        <v>42</v>
      </c>
      <c r="B30" s="10" t="s">
        <v>44</v>
      </c>
      <c r="C30" s="18">
        <v>60000</v>
      </c>
      <c r="D30" s="18">
        <f t="shared" si="0"/>
        <v>11400</v>
      </c>
      <c r="E30" s="18">
        <f t="shared" si="2"/>
        <v>71400</v>
      </c>
    </row>
    <row r="31" spans="1:5" ht="30">
      <c r="A31" s="1"/>
      <c r="B31" s="11" t="s">
        <v>45</v>
      </c>
      <c r="C31" s="16">
        <v>30000</v>
      </c>
      <c r="D31" s="16">
        <f t="shared" si="0"/>
        <v>5700</v>
      </c>
      <c r="E31" s="16">
        <f t="shared" si="2"/>
        <v>35700</v>
      </c>
    </row>
    <row r="32" spans="1:5" ht="15">
      <c r="A32" s="1"/>
      <c r="B32" s="9" t="s">
        <v>46</v>
      </c>
      <c r="C32" s="16">
        <v>30000</v>
      </c>
      <c r="D32" s="16">
        <f t="shared" si="0"/>
        <v>5700</v>
      </c>
      <c r="E32" s="16">
        <f t="shared" si="2"/>
        <v>35700</v>
      </c>
    </row>
    <row r="33" spans="1:5" ht="15">
      <c r="A33" s="12" t="s">
        <v>43</v>
      </c>
      <c r="B33" s="13" t="s">
        <v>47</v>
      </c>
      <c r="C33" s="18">
        <f>C34+C37</f>
        <v>47250</v>
      </c>
      <c r="D33" s="18">
        <f t="shared" si="0"/>
        <v>8977.5</v>
      </c>
      <c r="E33" s="18">
        <f aca="true" t="shared" si="3" ref="E33:E38">C33+D33</f>
        <v>56227.5</v>
      </c>
    </row>
    <row r="34" spans="1:5" ht="15">
      <c r="A34" s="1"/>
      <c r="B34" s="9" t="s">
        <v>90</v>
      </c>
      <c r="C34" s="23">
        <f>SUM(C35:C36)</f>
        <v>9450</v>
      </c>
      <c r="D34" s="23">
        <f t="shared" si="0"/>
        <v>1795.5</v>
      </c>
      <c r="E34" s="18">
        <f t="shared" si="3"/>
        <v>11245.5</v>
      </c>
    </row>
    <row r="35" spans="1:5" ht="15">
      <c r="A35" s="1"/>
      <c r="B35" s="9" t="s">
        <v>48</v>
      </c>
      <c r="C35" s="16">
        <v>6300</v>
      </c>
      <c r="D35" s="23">
        <f t="shared" si="0"/>
        <v>1197</v>
      </c>
      <c r="E35" s="18">
        <f t="shared" si="3"/>
        <v>7497</v>
      </c>
    </row>
    <row r="36" spans="1:5" ht="45">
      <c r="A36" s="1"/>
      <c r="B36" s="11" t="s">
        <v>49</v>
      </c>
      <c r="C36" s="16">
        <v>3150</v>
      </c>
      <c r="D36" s="23">
        <f t="shared" si="0"/>
        <v>598.5</v>
      </c>
      <c r="E36" s="18">
        <f t="shared" si="3"/>
        <v>3748.5</v>
      </c>
    </row>
    <row r="37" spans="1:5" ht="15">
      <c r="A37" s="1"/>
      <c r="B37" s="9" t="s">
        <v>50</v>
      </c>
      <c r="C37" s="23">
        <v>37800</v>
      </c>
      <c r="D37" s="23">
        <f t="shared" si="0"/>
        <v>7182</v>
      </c>
      <c r="E37" s="18">
        <f t="shared" si="3"/>
        <v>44982</v>
      </c>
    </row>
    <row r="38" spans="1:7" ht="15">
      <c r="A38" s="35" t="s">
        <v>51</v>
      </c>
      <c r="B38" s="36"/>
      <c r="C38" s="17">
        <f>C33+C30+C29+C22+C21+C20+C19+C15</f>
        <v>227610.08000000002</v>
      </c>
      <c r="D38" s="17">
        <f>D33+D29+D30+D22+D21+D20+D19+D15</f>
        <v>43245.9152</v>
      </c>
      <c r="E38" s="17">
        <f t="shared" si="3"/>
        <v>270855.9952</v>
      </c>
      <c r="G38" s="24"/>
    </row>
    <row r="39" spans="1:5" ht="15">
      <c r="A39" s="32" t="s">
        <v>52</v>
      </c>
      <c r="B39" s="33"/>
      <c r="C39" s="33"/>
      <c r="D39" s="33"/>
      <c r="E39" s="34"/>
    </row>
    <row r="40" spans="1:5" ht="15">
      <c r="A40" s="37" t="s">
        <v>89</v>
      </c>
      <c r="B40" s="38"/>
      <c r="C40" s="38"/>
      <c r="D40" s="38"/>
      <c r="E40" s="39"/>
    </row>
    <row r="41" spans="1:5" ht="15">
      <c r="A41" s="1" t="s">
        <v>54</v>
      </c>
      <c r="B41" s="14" t="s">
        <v>53</v>
      </c>
      <c r="C41" s="18">
        <v>3360000</v>
      </c>
      <c r="D41" s="18">
        <f>C41*0.19</f>
        <v>638400</v>
      </c>
      <c r="E41" s="18">
        <f>C41+D41</f>
        <v>3998400</v>
      </c>
    </row>
    <row r="42" spans="1:5" ht="30">
      <c r="A42" s="1" t="s">
        <v>56</v>
      </c>
      <c r="B42" s="11" t="s">
        <v>55</v>
      </c>
      <c r="C42" s="18">
        <v>35000</v>
      </c>
      <c r="D42" s="18">
        <f>C42*0.19</f>
        <v>6650</v>
      </c>
      <c r="E42" s="18">
        <f aca="true" t="shared" si="4" ref="E42:E51">C42+D42</f>
        <v>41650</v>
      </c>
    </row>
    <row r="43" spans="1:5" ht="30">
      <c r="A43" s="1" t="s">
        <v>57</v>
      </c>
      <c r="B43" s="11" t="s">
        <v>58</v>
      </c>
      <c r="C43" s="18">
        <v>160000</v>
      </c>
      <c r="D43" s="18">
        <f>C43*0.19</f>
        <v>30400</v>
      </c>
      <c r="E43" s="18">
        <f t="shared" si="4"/>
        <v>190400</v>
      </c>
    </row>
    <row r="44" spans="1:5" ht="45">
      <c r="A44" s="1" t="s">
        <v>59</v>
      </c>
      <c r="B44" s="11" t="s">
        <v>60</v>
      </c>
      <c r="C44" s="18">
        <v>0</v>
      </c>
      <c r="D44" s="18">
        <f>C44*0.19</f>
        <v>0</v>
      </c>
      <c r="E44" s="18">
        <f t="shared" si="4"/>
        <v>0</v>
      </c>
    </row>
    <row r="45" spans="1:5" ht="15">
      <c r="A45" s="12" t="s">
        <v>61</v>
      </c>
      <c r="B45" s="13" t="s">
        <v>63</v>
      </c>
      <c r="C45" s="18">
        <v>226750</v>
      </c>
      <c r="D45" s="18">
        <f>C45*0.19</f>
        <v>43082.5</v>
      </c>
      <c r="E45" s="18">
        <f t="shared" si="4"/>
        <v>269832.5</v>
      </c>
    </row>
    <row r="46" spans="1:5" ht="0.75" customHeight="1">
      <c r="A46" s="1"/>
      <c r="B46" s="26" t="s">
        <v>91</v>
      </c>
      <c r="C46" s="16"/>
      <c r="D46" s="16"/>
      <c r="E46" s="16"/>
    </row>
    <row r="47" spans="1:5" ht="15" hidden="1">
      <c r="A47" s="1"/>
      <c r="B47" s="26" t="s">
        <v>92</v>
      </c>
      <c r="C47" s="16"/>
      <c r="D47" s="16"/>
      <c r="E47" s="16"/>
    </row>
    <row r="48" spans="1:5" ht="15" hidden="1">
      <c r="A48" s="1"/>
      <c r="B48" s="26" t="s">
        <v>93</v>
      </c>
      <c r="C48" s="16"/>
      <c r="D48" s="16"/>
      <c r="E48" s="16"/>
    </row>
    <row r="49" spans="1:5" ht="15" hidden="1">
      <c r="A49" s="1"/>
      <c r="B49" s="26" t="s">
        <v>94</v>
      </c>
      <c r="C49" s="16"/>
      <c r="D49" s="16"/>
      <c r="E49" s="16"/>
    </row>
    <row r="50" spans="1:5" ht="27.75" customHeight="1">
      <c r="A50" s="1" t="s">
        <v>62</v>
      </c>
      <c r="B50" s="9" t="s">
        <v>64</v>
      </c>
      <c r="C50" s="16"/>
      <c r="D50" s="16"/>
      <c r="E50" s="16"/>
    </row>
    <row r="51" spans="1:5" ht="15">
      <c r="A51" s="35" t="s">
        <v>65</v>
      </c>
      <c r="B51" s="36"/>
      <c r="C51" s="17">
        <f>SUM(C41:C50)</f>
        <v>3781750</v>
      </c>
      <c r="D51" s="17">
        <f>SUM(D41:D50)</f>
        <v>718532.5</v>
      </c>
      <c r="E51" s="17">
        <f t="shared" si="4"/>
        <v>4500282.5</v>
      </c>
    </row>
    <row r="52" spans="1:5" ht="15">
      <c r="A52" s="32" t="s">
        <v>66</v>
      </c>
      <c r="B52" s="33"/>
      <c r="C52" s="33"/>
      <c r="D52" s="33"/>
      <c r="E52" s="34"/>
    </row>
    <row r="53" spans="1:5" ht="15">
      <c r="A53" s="32" t="s">
        <v>67</v>
      </c>
      <c r="B53" s="33"/>
      <c r="C53" s="33"/>
      <c r="D53" s="33"/>
      <c r="E53" s="34"/>
    </row>
    <row r="54" spans="1:13" ht="15">
      <c r="A54" s="1" t="s">
        <v>69</v>
      </c>
      <c r="B54" s="10" t="s">
        <v>68</v>
      </c>
      <c r="C54" s="18">
        <f>SUM(C55:C56)</f>
        <v>35000</v>
      </c>
      <c r="D54" s="18">
        <f>C54*0.19</f>
        <v>6650</v>
      </c>
      <c r="E54" s="18">
        <f>C54+D54</f>
        <v>41650</v>
      </c>
      <c r="M54" s="24" t="s">
        <v>100</v>
      </c>
    </row>
    <row r="55" spans="1:5" ht="30">
      <c r="A55" s="1"/>
      <c r="B55" s="11" t="s">
        <v>70</v>
      </c>
      <c r="C55" s="16">
        <v>35000</v>
      </c>
      <c r="D55" s="19">
        <f>C55*0.19</f>
        <v>6650</v>
      </c>
      <c r="E55" s="19">
        <f>C55+D55</f>
        <v>41650</v>
      </c>
    </row>
    <row r="56" spans="1:5" ht="15">
      <c r="A56" s="1"/>
      <c r="B56" s="9" t="s">
        <v>71</v>
      </c>
      <c r="C56" s="16">
        <v>0</v>
      </c>
      <c r="D56" s="19">
        <f>C56*0.19</f>
        <v>0</v>
      </c>
      <c r="E56" s="19">
        <f>C56+D56</f>
        <v>0</v>
      </c>
    </row>
    <row r="57" spans="1:5" ht="15">
      <c r="A57" s="1" t="s">
        <v>73</v>
      </c>
      <c r="B57" s="13" t="s">
        <v>72</v>
      </c>
      <c r="C57" s="18">
        <f>SUM(C58:C62)</f>
        <v>40401</v>
      </c>
      <c r="D57" s="18">
        <f>SUM(D58:D62)</f>
        <v>380</v>
      </c>
      <c r="E57" s="18">
        <f>C57+D57</f>
        <v>40781</v>
      </c>
    </row>
    <row r="58" spans="1:5" ht="30">
      <c r="A58" s="1"/>
      <c r="B58" s="11" t="s">
        <v>74</v>
      </c>
      <c r="C58" s="19">
        <v>0</v>
      </c>
      <c r="D58" s="19">
        <v>0</v>
      </c>
      <c r="E58" s="19">
        <v>0</v>
      </c>
    </row>
    <row r="59" spans="1:5" ht="30">
      <c r="A59" s="1"/>
      <c r="B59" s="11" t="s">
        <v>95</v>
      </c>
      <c r="C59" s="19">
        <f>C73*0.5%</f>
        <v>17455</v>
      </c>
      <c r="D59" s="19">
        <v>0</v>
      </c>
      <c r="E59" s="19">
        <f>C59</f>
        <v>17455</v>
      </c>
    </row>
    <row r="60" spans="1:5" ht="45">
      <c r="A60" s="1"/>
      <c r="B60" s="11" t="s">
        <v>96</v>
      </c>
      <c r="C60" s="19">
        <f>C73*0.1%</f>
        <v>3491</v>
      </c>
      <c r="D60" s="19">
        <v>0</v>
      </c>
      <c r="E60" s="19">
        <f>C60</f>
        <v>3491</v>
      </c>
    </row>
    <row r="61" spans="1:5" ht="15">
      <c r="A61" s="1"/>
      <c r="B61" s="11" t="s">
        <v>97</v>
      </c>
      <c r="C61" s="19">
        <f>C59</f>
        <v>17455</v>
      </c>
      <c r="D61" s="19">
        <v>0</v>
      </c>
      <c r="E61" s="19">
        <f>C61</f>
        <v>17455</v>
      </c>
    </row>
    <row r="62" spans="1:5" ht="30">
      <c r="A62" s="1"/>
      <c r="B62" s="11" t="s">
        <v>98</v>
      </c>
      <c r="C62" s="29">
        <v>2000</v>
      </c>
      <c r="D62" s="19">
        <f>C62*0.19</f>
        <v>380</v>
      </c>
      <c r="E62" s="19">
        <f>C62+D62</f>
        <v>2380</v>
      </c>
    </row>
    <row r="63" spans="1:5" ht="15">
      <c r="A63" s="1" t="s">
        <v>75</v>
      </c>
      <c r="B63" s="9" t="s">
        <v>99</v>
      </c>
      <c r="C63" s="18">
        <v>100000</v>
      </c>
      <c r="D63" s="18">
        <f>C63*0.19</f>
        <v>19000</v>
      </c>
      <c r="E63" s="18">
        <f>C63+D63</f>
        <v>119000</v>
      </c>
    </row>
    <row r="64" spans="1:5" ht="15">
      <c r="A64" s="1" t="s">
        <v>77</v>
      </c>
      <c r="B64" s="9" t="s">
        <v>76</v>
      </c>
      <c r="C64" s="18">
        <v>1400</v>
      </c>
      <c r="D64" s="18">
        <f>C64*0.19</f>
        <v>266</v>
      </c>
      <c r="E64" s="18">
        <f>C64+D64</f>
        <v>1666</v>
      </c>
    </row>
    <row r="65" spans="1:7" ht="15">
      <c r="A65" s="42" t="s">
        <v>78</v>
      </c>
      <c r="B65" s="31"/>
      <c r="C65" s="17">
        <f>C54+C57+C63+C64</f>
        <v>176801</v>
      </c>
      <c r="D65" s="17">
        <f>D64+D63+D57+D54</f>
        <v>26296</v>
      </c>
      <c r="E65" s="17">
        <f>E54+E57+E63+E64</f>
        <v>203097</v>
      </c>
      <c r="G65" s="24"/>
    </row>
    <row r="66" spans="1:5" ht="15">
      <c r="A66" s="32" t="s">
        <v>79</v>
      </c>
      <c r="B66" s="33"/>
      <c r="C66" s="33"/>
      <c r="D66" s="33"/>
      <c r="E66" s="34"/>
    </row>
    <row r="67" spans="1:5" ht="15">
      <c r="A67" s="43" t="s">
        <v>80</v>
      </c>
      <c r="B67" s="44"/>
      <c r="C67" s="44"/>
      <c r="D67" s="44"/>
      <c r="E67" s="45"/>
    </row>
    <row r="68" spans="1:13" ht="16.5">
      <c r="A68" s="1" t="s">
        <v>82</v>
      </c>
      <c r="B68" s="6" t="s">
        <v>81</v>
      </c>
      <c r="C68" s="16"/>
      <c r="D68" s="16">
        <f>C68*0.19</f>
        <v>0</v>
      </c>
      <c r="E68" s="16">
        <f>C68+D68</f>
        <v>0</v>
      </c>
      <c r="J68" s="24"/>
      <c r="M68" s="27"/>
    </row>
    <row r="69" spans="1:13" ht="16.5">
      <c r="A69" s="1" t="s">
        <v>83</v>
      </c>
      <c r="B69" s="6" t="s">
        <v>84</v>
      </c>
      <c r="C69" s="16"/>
      <c r="D69" s="16">
        <f>C69*0.19</f>
        <v>0</v>
      </c>
      <c r="E69" s="16">
        <f>C69+D69</f>
        <v>0</v>
      </c>
      <c r="M69" s="27"/>
    </row>
    <row r="70" spans="1:13" ht="16.5">
      <c r="A70" s="35" t="s">
        <v>85</v>
      </c>
      <c r="B70" s="36"/>
      <c r="C70" s="17">
        <f>SUM(C68:C69)</f>
        <v>0</v>
      </c>
      <c r="D70" s="17">
        <f>C70*0.19</f>
        <v>0</v>
      </c>
      <c r="E70" s="17">
        <f>C70+D70</f>
        <v>0</v>
      </c>
      <c r="M70" s="27"/>
    </row>
    <row r="71" spans="1:5" ht="15">
      <c r="A71" s="46" t="s">
        <v>86</v>
      </c>
      <c r="B71" s="47"/>
      <c r="C71" s="20">
        <f>C70+C65+C51+C38+C12+C9</f>
        <v>4247161.08</v>
      </c>
      <c r="D71" s="20">
        <f>D65+D51+D38+D12+D9</f>
        <v>799664.4152</v>
      </c>
      <c r="E71" s="20">
        <f>C71+D71</f>
        <v>5046825.4952</v>
      </c>
    </row>
    <row r="72" spans="1:5" ht="15">
      <c r="A72" s="32" t="s">
        <v>87</v>
      </c>
      <c r="B72" s="34"/>
      <c r="C72" s="16"/>
      <c r="D72" s="16"/>
      <c r="E72" s="16"/>
    </row>
    <row r="73" spans="1:5" ht="15">
      <c r="A73" s="40" t="s">
        <v>88</v>
      </c>
      <c r="B73" s="41"/>
      <c r="C73" s="25">
        <f>C6+C7+C8+C12+C41+C42+C55</f>
        <v>3491000</v>
      </c>
      <c r="D73" s="25">
        <f>C73*0.19</f>
        <v>663290</v>
      </c>
      <c r="E73" s="25">
        <f>C73+D73</f>
        <v>4154290</v>
      </c>
    </row>
  </sheetData>
  <sheetProtection/>
  <mergeCells count="19">
    <mergeCell ref="A9:B9"/>
    <mergeCell ref="A10:E10"/>
    <mergeCell ref="A11:E11"/>
    <mergeCell ref="A12:B12"/>
    <mergeCell ref="A13:E13"/>
    <mergeCell ref="A14:E14"/>
    <mergeCell ref="A38:B38"/>
    <mergeCell ref="A39:E39"/>
    <mergeCell ref="A40:E40"/>
    <mergeCell ref="A51:B51"/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Ene.Gabriela</dc:creator>
  <cp:keywords/>
  <dc:description/>
  <cp:lastModifiedBy>Ene.Gabriela</cp:lastModifiedBy>
  <cp:lastPrinted>2021-03-18T12:04:18Z</cp:lastPrinted>
  <dcterms:created xsi:type="dcterms:W3CDTF">2018-12-18T14:51:32Z</dcterms:created>
  <dcterms:modified xsi:type="dcterms:W3CDTF">2021-03-19T09:29:05Z</dcterms:modified>
  <cp:category/>
  <cp:version/>
  <cp:contentType/>
  <cp:contentStatus/>
</cp:coreProperties>
</file>