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anexa 9 1d" sheetId="1" r:id="rId1"/>
  </sheets>
  <definedNames>
    <definedName name="_xlnm._FilterDatabase" localSheetId="0" hidden="1">'anexa 9 1d'!$A$8:$BE$8</definedName>
    <definedName name="_xlnm.Print_Titles" localSheetId="0">'anexa 9 1d'!$8:$8</definedName>
  </definedNames>
  <calcPr fullCalcOnLoad="1"/>
</workbook>
</file>

<file path=xl/sharedStrings.xml><?xml version="1.0" encoding="utf-8"?>
<sst xmlns="http://schemas.openxmlformats.org/spreadsheetml/2006/main" count="44" uniqueCount="44">
  <si>
    <t>TOTAL</t>
  </si>
  <si>
    <t>KM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</si>
  <si>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</si>
  <si>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</si>
  <si>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</si>
  <si>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</si>
  <si>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</si>
  <si>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</si>
  <si>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</si>
  <si>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</si>
  <si>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</si>
  <si>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</si>
  <si>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</si>
  <si>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</si>
  <si>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</si>
  <si>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</si>
  <si>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 xml:space="preserve">DENUMIRE  PROIECT / LUCRARI
(AVIZE) </t>
  </si>
  <si>
    <t xml:space="preserve">Reabilitare DJ 151C Zau de Cîmpie - Valea Largă  km 8+500-11+500 (PT+DE+CS) </t>
  </si>
  <si>
    <t>privind cheltuieli de Investitii si Reparatii capitale drumuri judetene - 2014</t>
  </si>
  <si>
    <t xml:space="preserve">influente
+/-
</t>
  </si>
  <si>
    <t>Program aprobat
lei
(cu TVA)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</si>
  <si>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</si>
  <si>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</si>
  <si>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</si>
  <si>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</si>
  <si>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 xml:space="preserve">AVIZE - SF pentru IUR - DJ 151C Zau de Cîmpie - Valea Largă  km 8+500-11+500 </t>
  </si>
  <si>
    <t xml:space="preserve">Total 
poduri/
podeţe:
4 buc. </t>
  </si>
  <si>
    <t xml:space="preserve">Total
drumuri:
97,842  </t>
  </si>
  <si>
    <t>ROMÂNIA</t>
  </si>
  <si>
    <t>JUDEŢUL MUREŞ</t>
  </si>
  <si>
    <t>CONSILIUL JUDEŢEAN MUREŞ</t>
  </si>
  <si>
    <t xml:space="preserve">Reabilitări, consolidări-reconstrucţii PODURI </t>
  </si>
  <si>
    <t>1 buc.</t>
  </si>
  <si>
    <t>Reabilitare DJ 154J Breaza – Voivodeni – Glodeni (executie lucrari) (km 0+631-4+726)</t>
  </si>
  <si>
    <t>Reabilitare DJ 151C Zau de Cîmpie - Valea Largă  km 8+500-11+500 (executie lucrari)</t>
  </si>
  <si>
    <t xml:space="preserve"> Pod peste Valea Şaeş pe DJ 106, km 88+962 (executie+avize)</t>
  </si>
  <si>
    <t>Reabilitare sistem rutier pe DJ Sîngeorgiu de Pădure - Bezidu Nou - lim.jud. Harghita, DJ136 km 1+900 - 8+000 şi DJ 136A km 0+000 - 3+800</t>
  </si>
  <si>
    <t>Program 
rectificat
lei
(cu TVA)</t>
  </si>
  <si>
    <t xml:space="preserve">Avize - Reabilitare sistem rutier pe drumul judeţean Tg. Mureş-Band-Şăulia  şi Luduş-Sărmaşu - lim. Jud. Bistriţa Năsăud format din DJ 152A km 0+930-18+855, DJ151A km  0+000-20+100 şi DJ 151 km 0+000-45+810, jud. Mureş, </t>
  </si>
  <si>
    <t>Avize - Reabilitarea sistemului rutier pe drumul judeţean DJ 151D Ungheni - Acatari km 0+000-15+441, jud. Mureş</t>
  </si>
  <si>
    <t xml:space="preserve">Avize - Reabilitarea sistemului rutier pe DJ  142 Tîrnăveni-Bălăuşeri şi DJ 142A Găneşti- Băgaciu - lim. jud. Sibiu </t>
  </si>
  <si>
    <t>Anexa nr.9/1/d  la HCJM nr.            /11.12.2014</t>
  </si>
  <si>
    <t>SF+PT+ Avize+Documentaţii obţinere Avize pentru Certificat de urbanism şi Autorizaţie de construire pentru: 
1). Reabilitarea şi modernizarea DJ151B şi DJ142, Ungheni (DN15) – Târnăveni (DN14A), judeţul Mureş;
2). Reabilitarea şi modernizarea  DJ152A, DJ151A şi DJ151 Tg. Mureş (DN15E) - Band - Şăulia - Sărmaşu – limita judeţ Bistriţa Năsăud, judeţul Mureş;
3). Amenajare sens giratoriu de circulaţie la intersecţia DJ135B Tg. Mureş-Sîncraiu de Mureş cu DJ152A Tg. Mureş -Band, judeţul Mureş;
4). Reabilitarea şi modernizarea DJ 151D Ungheni - Acăţari;</t>
  </si>
  <si>
    <t xml:space="preserve">D.A.L.I.+PT+Avize+Documentaţii obţinere Avize pentru Certificat de urbanism şi Autorizaţie de construire - Reabilitare poduri/podeţe pe DJ:
-DJ135 Tîrgu Mureş-Miercurea Nirajului, km 3+735
-DJ142 Tîrnăveni-Bălăuşeri, km 4+516
-DJ151B Ungheni-Căpâlna de Sus-Bahnea-lim. jud. Sibiu, km 0+900
-DJ106 lim. jud. Sibiu-Apold-Sighişoara, km 93+487
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</si>
</sst>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4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8"/>
      <name val="Calibri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9" fillId="32" borderId="0" xfId="0" applyFont="1" applyFill="1" applyAlignment="1">
      <alignment/>
    </xf>
    <xf numFmtId="170" fontId="7" fillId="32" borderId="10" xfId="44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0" fillId="32" borderId="10" xfId="0" applyNumberFormat="1" applyFont="1" applyFill="1" applyBorder="1" applyAlignment="1">
      <alignment vertical="center"/>
    </xf>
    <xf numFmtId="3" fontId="10" fillId="32" borderId="11" xfId="0" applyNumberFormat="1" applyFont="1" applyFill="1" applyBorder="1" applyAlignment="1">
      <alignment vertical="center"/>
    </xf>
    <xf numFmtId="172" fontId="10" fillId="32" borderId="12" xfId="0" applyNumberFormat="1" applyFont="1" applyFill="1" applyBorder="1" applyAlignment="1">
      <alignment horizontal="right" vertical="center"/>
    </xf>
    <xf numFmtId="172" fontId="10" fillId="32" borderId="13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172" fontId="10" fillId="32" borderId="10" xfId="0" applyNumberFormat="1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left" vertical="center" wrapText="1"/>
    </xf>
    <xf numFmtId="4" fontId="11" fillId="32" borderId="15" xfId="0" applyNumberFormat="1" applyFont="1" applyFill="1" applyBorder="1" applyAlignment="1">
      <alignment horizontal="left" vertical="center" wrapText="1"/>
    </xf>
    <xf numFmtId="4" fontId="10" fillId="32" borderId="15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vertical="center"/>
    </xf>
    <xf numFmtId="172" fontId="7" fillId="32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vertical="center" wrapText="1"/>
    </xf>
    <xf numFmtId="172" fontId="10" fillId="32" borderId="11" xfId="0" applyNumberFormat="1" applyFont="1" applyFill="1" applyBorder="1" applyAlignment="1">
      <alignment vertical="center" wrapText="1"/>
    </xf>
    <xf numFmtId="172" fontId="10" fillId="32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 textRotation="90"/>
    </xf>
    <xf numFmtId="1" fontId="7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 horizontal="center" vertical="center"/>
    </xf>
    <xf numFmtId="172" fontId="7" fillId="32" borderId="14" xfId="0" applyNumberFormat="1" applyFont="1" applyFill="1" applyBorder="1" applyAlignment="1">
      <alignment horizontal="center" vertical="center" wrapText="1"/>
    </xf>
    <xf numFmtId="172" fontId="7" fillId="32" borderId="14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8" fillId="32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center"/>
    </xf>
    <xf numFmtId="3" fontId="8" fillId="32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3" fontId="8" fillId="32" borderId="16" xfId="0" applyNumberFormat="1" applyFont="1" applyFill="1" applyBorder="1" applyAlignment="1">
      <alignment horizontal="right"/>
    </xf>
    <xf numFmtId="3" fontId="7" fillId="32" borderId="15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vertical="center" wrapText="1"/>
    </xf>
    <xf numFmtId="3" fontId="11" fillId="3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172" fontId="10" fillId="3" borderId="10" xfId="0" applyNumberFormat="1" applyFont="1" applyFill="1" applyBorder="1" applyAlignment="1">
      <alignment horizontal="right" vertical="center" wrapText="1"/>
    </xf>
    <xf numFmtId="3" fontId="10" fillId="3" borderId="10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left" vertical="center" wrapText="1"/>
    </xf>
    <xf numFmtId="4" fontId="8" fillId="32" borderId="14" xfId="0" applyNumberFormat="1" applyFont="1" applyFill="1" applyBorder="1" applyAlignment="1">
      <alignment horizontal="left" vertical="center" wrapText="1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32" borderId="11" xfId="0" applyNumberFormat="1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13" fillId="3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2" borderId="18" xfId="0" applyFont="1" applyFill="1" applyBorder="1" applyAlignment="1">
      <alignment wrapText="1"/>
    </xf>
    <xf numFmtId="1" fontId="7" fillId="32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PageLayoutView="0" workbookViewId="0" topLeftCell="A1">
      <pane ySplit="8" topLeftCell="A9" activePane="bottomLeft" state="frozen"/>
      <selection pane="topLeft" activeCell="O52" sqref="O52"/>
      <selection pane="bottomLeft" activeCell="N11" sqref="N11"/>
    </sheetView>
  </sheetViews>
  <sheetFormatPr defaultColWidth="9.140625" defaultRowHeight="15"/>
  <cols>
    <col min="1" max="1" width="5.140625" style="5" customWidth="1"/>
    <col min="2" max="2" width="67.00390625" style="5" customWidth="1"/>
    <col min="3" max="3" width="10.28125" style="5" customWidth="1"/>
    <col min="4" max="4" width="12.140625" style="5" customWidth="1"/>
    <col min="5" max="5" width="13.57421875" style="5" customWidth="1"/>
    <col min="6" max="6" width="14.421875" style="5" hidden="1" customWidth="1"/>
    <col min="7" max="7" width="12.57421875" style="5" hidden="1" customWidth="1"/>
    <col min="8" max="8" width="11.7109375" style="5" hidden="1" customWidth="1"/>
    <col min="9" max="9" width="12.8515625" style="5" hidden="1" customWidth="1"/>
    <col min="10" max="10" width="11.57421875" style="5" hidden="1" customWidth="1"/>
    <col min="11" max="11" width="13.00390625" style="3" bestFit="1" customWidth="1"/>
    <col min="12" max="12" width="14.421875" style="3" customWidth="1"/>
    <col min="13" max="57" width="9.140625" style="3" customWidth="1"/>
    <col min="58" max="16384" width="9.140625" style="4" customWidth="1"/>
  </cols>
  <sheetData>
    <row r="1" spans="1:57" s="45" customFormat="1" ht="16.5">
      <c r="A1" s="43"/>
      <c r="B1" s="43" t="s">
        <v>28</v>
      </c>
      <c r="C1" s="43"/>
      <c r="D1" s="81" t="s">
        <v>41</v>
      </c>
      <c r="E1" s="82"/>
      <c r="F1" s="82"/>
      <c r="G1" s="82"/>
      <c r="H1" s="82"/>
      <c r="I1" s="82"/>
      <c r="J1" s="82"/>
      <c r="K1" s="82"/>
      <c r="L1" s="82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s="45" customFormat="1" ht="16.5">
      <c r="A2" s="43"/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s="45" customFormat="1" ht="16.5">
      <c r="A3" s="43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" ht="18.75">
      <c r="A4" s="6"/>
      <c r="B4" s="6"/>
      <c r="C4" s="6"/>
      <c r="D4" s="6"/>
      <c r="E4" s="6"/>
    </row>
    <row r="5" spans="1:12" ht="18.75">
      <c r="A5" s="75" t="s">
        <v>12</v>
      </c>
      <c r="B5" s="75"/>
      <c r="C5" s="75"/>
      <c r="D5" s="75"/>
      <c r="E5" s="75"/>
      <c r="F5" s="76"/>
      <c r="G5" s="76"/>
      <c r="H5" s="76"/>
      <c r="I5" s="76"/>
      <c r="J5" s="76"/>
      <c r="K5" s="76"/>
      <c r="L5" s="76"/>
    </row>
    <row r="6" spans="1:12" ht="18.75">
      <c r="A6" s="75" t="s">
        <v>18</v>
      </c>
      <c r="B6" s="75"/>
      <c r="C6" s="75"/>
      <c r="D6" s="75"/>
      <c r="E6" s="75"/>
      <c r="F6" s="76"/>
      <c r="G6" s="76"/>
      <c r="H6" s="76"/>
      <c r="I6" s="76"/>
      <c r="J6" s="76"/>
      <c r="K6" s="76"/>
      <c r="L6" s="76"/>
    </row>
    <row r="7" spans="1:5" ht="15">
      <c r="A7" s="92"/>
      <c r="B7" s="92"/>
      <c r="C7" s="92"/>
      <c r="D7" s="92"/>
      <c r="E7" s="92"/>
    </row>
    <row r="8" spans="1:12" ht="87" customHeight="1">
      <c r="A8" s="36" t="s">
        <v>11</v>
      </c>
      <c r="B8" s="7" t="s">
        <v>16</v>
      </c>
      <c r="C8" s="8" t="s">
        <v>1</v>
      </c>
      <c r="D8" s="9" t="s">
        <v>15</v>
      </c>
      <c r="E8" s="9" t="s">
        <v>20</v>
      </c>
      <c r="F8" s="2" t="s">
        <v>6</v>
      </c>
      <c r="G8" s="2" t="s">
        <v>7</v>
      </c>
      <c r="H8" s="2" t="s">
        <v>9</v>
      </c>
      <c r="I8" s="2" t="s">
        <v>8</v>
      </c>
      <c r="J8" s="2" t="s">
        <v>10</v>
      </c>
      <c r="K8" s="27" t="s">
        <v>19</v>
      </c>
      <c r="L8" s="27" t="s">
        <v>37</v>
      </c>
    </row>
    <row r="9" spans="1:12" ht="33">
      <c r="A9" s="37">
        <v>1</v>
      </c>
      <c r="B9" s="20" t="s">
        <v>2</v>
      </c>
      <c r="C9" s="29">
        <v>18.4</v>
      </c>
      <c r="D9" s="11">
        <v>59677</v>
      </c>
      <c r="E9" s="46">
        <v>73999</v>
      </c>
      <c r="F9" s="47"/>
      <c r="G9" s="47"/>
      <c r="H9" s="47"/>
      <c r="I9" s="47"/>
      <c r="J9" s="47"/>
      <c r="K9" s="48"/>
      <c r="L9" s="51">
        <f>E9</f>
        <v>73999</v>
      </c>
    </row>
    <row r="10" spans="1:12" ht="33">
      <c r="A10" s="37">
        <v>2</v>
      </c>
      <c r="B10" s="20" t="s">
        <v>21</v>
      </c>
      <c r="C10" s="30"/>
      <c r="D10" s="28"/>
      <c r="E10" s="46">
        <v>4204</v>
      </c>
      <c r="F10" s="47"/>
      <c r="G10" s="47"/>
      <c r="H10" s="47"/>
      <c r="I10" s="47"/>
      <c r="J10" s="47"/>
      <c r="K10" s="48"/>
      <c r="L10" s="51">
        <f>E10</f>
        <v>4204</v>
      </c>
    </row>
    <row r="11" spans="1:12" ht="181.5">
      <c r="A11" s="93">
        <v>3</v>
      </c>
      <c r="B11" s="71" t="s">
        <v>42</v>
      </c>
      <c r="C11" s="42" t="s">
        <v>27</v>
      </c>
      <c r="D11" s="89"/>
      <c r="E11" s="96">
        <v>2460000</v>
      </c>
      <c r="F11" s="50">
        <v>224500000</v>
      </c>
      <c r="G11" s="50">
        <f aca="true" t="shared" si="0" ref="G11:G21">F11/1.24</f>
        <v>181048387.0967742</v>
      </c>
      <c r="H11" s="50">
        <f aca="true" t="shared" si="1" ref="H11:H21">G11*3.5/100</f>
        <v>6336693.548387097</v>
      </c>
      <c r="I11" s="51">
        <f aca="true" t="shared" si="2" ref="I11:I21">H11*0.4</f>
        <v>2534677.4193548393</v>
      </c>
      <c r="J11" s="52"/>
      <c r="K11" s="86"/>
      <c r="L11" s="83">
        <v>2460000</v>
      </c>
    </row>
    <row r="12" spans="1:12" ht="99" customHeight="1" hidden="1">
      <c r="A12" s="94"/>
      <c r="B12" s="72" t="s">
        <v>38</v>
      </c>
      <c r="C12" s="41"/>
      <c r="D12" s="90"/>
      <c r="E12" s="97"/>
      <c r="F12" s="47"/>
      <c r="G12" s="54">
        <f t="shared" si="0"/>
        <v>0</v>
      </c>
      <c r="H12" s="54">
        <f t="shared" si="1"/>
        <v>0</v>
      </c>
      <c r="I12" s="55">
        <f t="shared" si="2"/>
        <v>0</v>
      </c>
      <c r="J12" s="47"/>
      <c r="K12" s="87"/>
      <c r="L12" s="84"/>
    </row>
    <row r="13" spans="1:12" ht="72.75" customHeight="1" hidden="1">
      <c r="A13" s="94"/>
      <c r="B13" s="73" t="s">
        <v>3</v>
      </c>
      <c r="C13" s="32" t="s">
        <v>5</v>
      </c>
      <c r="D13" s="90"/>
      <c r="E13" s="97"/>
      <c r="F13" s="56">
        <v>70088333.9</v>
      </c>
      <c r="G13" s="54">
        <f t="shared" si="0"/>
        <v>56522849.91935484</v>
      </c>
      <c r="H13" s="54">
        <f t="shared" si="1"/>
        <v>1978299.7471774193</v>
      </c>
      <c r="I13" s="55">
        <f t="shared" si="2"/>
        <v>791319.8988709678</v>
      </c>
      <c r="J13" s="47"/>
      <c r="K13" s="87"/>
      <c r="L13" s="84"/>
    </row>
    <row r="14" spans="1:12" ht="49.5" customHeight="1" hidden="1">
      <c r="A14" s="94"/>
      <c r="B14" s="73" t="s">
        <v>39</v>
      </c>
      <c r="C14" s="30"/>
      <c r="D14" s="90"/>
      <c r="E14" s="97"/>
      <c r="F14" s="47"/>
      <c r="G14" s="54">
        <f t="shared" si="0"/>
        <v>0</v>
      </c>
      <c r="H14" s="54">
        <f t="shared" si="1"/>
        <v>0</v>
      </c>
      <c r="I14" s="55">
        <f t="shared" si="2"/>
        <v>0</v>
      </c>
      <c r="J14" s="47"/>
      <c r="K14" s="87"/>
      <c r="L14" s="84"/>
    </row>
    <row r="15" spans="1:12" ht="66" customHeight="1" hidden="1">
      <c r="A15" s="94"/>
      <c r="B15" s="73" t="s">
        <v>4</v>
      </c>
      <c r="C15" s="31" t="s">
        <v>22</v>
      </c>
      <c r="D15" s="90"/>
      <c r="E15" s="97"/>
      <c r="F15" s="47">
        <v>88875643.8</v>
      </c>
      <c r="G15" s="54">
        <f t="shared" si="0"/>
        <v>71673906.29032257</v>
      </c>
      <c r="H15" s="54">
        <f t="shared" si="1"/>
        <v>2508586.7201612904</v>
      </c>
      <c r="I15" s="55">
        <f t="shared" si="2"/>
        <v>1003434.6880645162</v>
      </c>
      <c r="J15" s="47"/>
      <c r="K15" s="87"/>
      <c r="L15" s="84"/>
    </row>
    <row r="16" spans="1:12" ht="49.5" customHeight="1" hidden="1">
      <c r="A16" s="94"/>
      <c r="B16" s="74" t="s">
        <v>40</v>
      </c>
      <c r="C16" s="39"/>
      <c r="D16" s="90"/>
      <c r="E16" s="97"/>
      <c r="F16" s="47"/>
      <c r="G16" s="54">
        <f t="shared" si="0"/>
        <v>0</v>
      </c>
      <c r="H16" s="54">
        <f t="shared" si="1"/>
        <v>0</v>
      </c>
      <c r="I16" s="55">
        <f t="shared" si="2"/>
        <v>0</v>
      </c>
      <c r="J16" s="47"/>
      <c r="K16" s="87"/>
      <c r="L16" s="84"/>
    </row>
    <row r="17" spans="1:12" ht="165">
      <c r="A17" s="95"/>
      <c r="B17" s="72" t="s">
        <v>43</v>
      </c>
      <c r="C17" s="40" t="s">
        <v>26</v>
      </c>
      <c r="D17" s="91"/>
      <c r="E17" s="98"/>
      <c r="F17" s="47"/>
      <c r="G17" s="54"/>
      <c r="H17" s="54"/>
      <c r="I17" s="55"/>
      <c r="J17" s="47"/>
      <c r="K17" s="88"/>
      <c r="L17" s="85"/>
    </row>
    <row r="18" spans="1:12" s="1" customFormat="1" ht="49.5">
      <c r="A18" s="37">
        <v>4</v>
      </c>
      <c r="B18" s="21" t="s">
        <v>23</v>
      </c>
      <c r="C18" s="33">
        <v>0.842</v>
      </c>
      <c r="D18" s="11"/>
      <c r="E18" s="46">
        <v>620</v>
      </c>
      <c r="F18" s="59"/>
      <c r="G18" s="54">
        <f t="shared" si="0"/>
        <v>0</v>
      </c>
      <c r="H18" s="54">
        <f t="shared" si="1"/>
        <v>0</v>
      </c>
      <c r="I18" s="55">
        <f t="shared" si="2"/>
        <v>0</v>
      </c>
      <c r="J18" s="59"/>
      <c r="K18" s="60"/>
      <c r="L18" s="51">
        <f>E18</f>
        <v>620</v>
      </c>
    </row>
    <row r="19" spans="1:12" ht="16.5">
      <c r="A19" s="37">
        <v>5</v>
      </c>
      <c r="B19" s="21" t="s">
        <v>24</v>
      </c>
      <c r="C19" s="34">
        <v>1</v>
      </c>
      <c r="D19" s="12"/>
      <c r="E19" s="49">
        <v>620</v>
      </c>
      <c r="F19" s="47"/>
      <c r="G19" s="54">
        <f t="shared" si="0"/>
        <v>0</v>
      </c>
      <c r="H19" s="54">
        <f t="shared" si="1"/>
        <v>0</v>
      </c>
      <c r="I19" s="55">
        <f t="shared" si="2"/>
        <v>0</v>
      </c>
      <c r="J19" s="55">
        <f>H19-I19</f>
        <v>0</v>
      </c>
      <c r="K19" s="53"/>
      <c r="L19" s="51">
        <f>E19</f>
        <v>620</v>
      </c>
    </row>
    <row r="20" spans="1:12" ht="49.5" customHeight="1">
      <c r="A20" s="37">
        <v>6</v>
      </c>
      <c r="B20" s="22" t="s">
        <v>17</v>
      </c>
      <c r="C20" s="13">
        <v>3</v>
      </c>
      <c r="D20" s="12"/>
      <c r="E20" s="49">
        <v>200457</v>
      </c>
      <c r="F20" s="61">
        <v>5944673</v>
      </c>
      <c r="G20" s="54">
        <f t="shared" si="0"/>
        <v>4794091.129032258</v>
      </c>
      <c r="H20" s="54">
        <f t="shared" si="1"/>
        <v>167793.18951612906</v>
      </c>
      <c r="I20" s="55">
        <f t="shared" si="2"/>
        <v>67117.27580645162</v>
      </c>
      <c r="J20" s="62">
        <f>H20-I20</f>
        <v>100675.91370967744</v>
      </c>
      <c r="K20" s="53"/>
      <c r="L20" s="66">
        <v>200457</v>
      </c>
    </row>
    <row r="21" spans="1:12" ht="33">
      <c r="A21" s="37">
        <v>7</v>
      </c>
      <c r="B21" s="23" t="s">
        <v>25</v>
      </c>
      <c r="C21" s="14"/>
      <c r="D21" s="15"/>
      <c r="E21" s="57"/>
      <c r="F21" s="61"/>
      <c r="G21" s="54">
        <f t="shared" si="0"/>
        <v>0</v>
      </c>
      <c r="H21" s="54">
        <f t="shared" si="1"/>
        <v>0</v>
      </c>
      <c r="I21" s="55">
        <f t="shared" si="2"/>
        <v>0</v>
      </c>
      <c r="J21" s="62">
        <f>H21-I21</f>
        <v>0</v>
      </c>
      <c r="K21" s="58"/>
      <c r="L21" s="67"/>
    </row>
    <row r="22" spans="1:12" ht="33">
      <c r="A22" s="37">
        <v>8</v>
      </c>
      <c r="B22" s="24" t="s">
        <v>34</v>
      </c>
      <c r="C22" s="16"/>
      <c r="D22" s="17"/>
      <c r="E22" s="57">
        <v>5712000</v>
      </c>
      <c r="F22" s="47"/>
      <c r="G22" s="54"/>
      <c r="H22" s="54"/>
      <c r="I22" s="55"/>
      <c r="J22" s="55"/>
      <c r="K22" s="58"/>
      <c r="L22" s="67">
        <f>E22</f>
        <v>5712000</v>
      </c>
    </row>
    <row r="23" spans="1:12" ht="33">
      <c r="A23" s="37">
        <v>9</v>
      </c>
      <c r="B23" s="21" t="s">
        <v>13</v>
      </c>
      <c r="C23" s="18">
        <v>4.095</v>
      </c>
      <c r="D23" s="11"/>
      <c r="E23" s="46">
        <v>188480</v>
      </c>
      <c r="F23" s="47"/>
      <c r="G23" s="54"/>
      <c r="H23" s="54"/>
      <c r="I23" s="55"/>
      <c r="J23" s="55"/>
      <c r="K23" s="48"/>
      <c r="L23" s="67">
        <f>E23</f>
        <v>188480</v>
      </c>
    </row>
    <row r="24" spans="1:12" ht="33">
      <c r="A24" s="37">
        <v>10</v>
      </c>
      <c r="B24" s="25" t="s">
        <v>14</v>
      </c>
      <c r="C24" s="33"/>
      <c r="D24" s="11"/>
      <c r="E24" s="46">
        <v>620</v>
      </c>
      <c r="F24" s="47"/>
      <c r="G24" s="54">
        <f>F24/1.24</f>
        <v>0</v>
      </c>
      <c r="H24" s="54">
        <f>G24*3.5/100</f>
        <v>0</v>
      </c>
      <c r="I24" s="55">
        <f>H24*0.4</f>
        <v>0</v>
      </c>
      <c r="J24" s="55">
        <f>H24-I24</f>
        <v>0</v>
      </c>
      <c r="K24" s="48"/>
      <c r="L24" s="67">
        <f>E24</f>
        <v>620</v>
      </c>
    </row>
    <row r="25" spans="1:12" ht="33">
      <c r="A25" s="37">
        <v>11</v>
      </c>
      <c r="B25" s="21" t="s">
        <v>33</v>
      </c>
      <c r="C25" s="18">
        <v>4.095</v>
      </c>
      <c r="D25" s="11"/>
      <c r="E25" s="46">
        <v>4472500</v>
      </c>
      <c r="F25" s="47"/>
      <c r="G25" s="54"/>
      <c r="H25" s="54"/>
      <c r="I25" s="55"/>
      <c r="J25" s="55"/>
      <c r="K25" s="51"/>
      <c r="L25" s="51">
        <f>E25+K25</f>
        <v>4472500</v>
      </c>
    </row>
    <row r="26" spans="1:12" ht="16.5">
      <c r="A26" s="37">
        <v>12</v>
      </c>
      <c r="B26" s="65" t="s">
        <v>31</v>
      </c>
      <c r="C26" s="68"/>
      <c r="D26" s="69"/>
      <c r="E26" s="70">
        <f>SUM(E27)</f>
        <v>3900000</v>
      </c>
      <c r="F26" s="70">
        <f aca="true" t="shared" si="3" ref="F26:L26">SUM(F27)</f>
        <v>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3900000</v>
      </c>
    </row>
    <row r="27" spans="1:12" ht="16.5">
      <c r="A27" s="37"/>
      <c r="B27" s="64" t="s">
        <v>35</v>
      </c>
      <c r="C27" s="18" t="s">
        <v>32</v>
      </c>
      <c r="D27" s="11"/>
      <c r="E27" s="46">
        <v>3900000</v>
      </c>
      <c r="F27" s="47"/>
      <c r="G27" s="54"/>
      <c r="H27" s="54"/>
      <c r="I27" s="55"/>
      <c r="J27" s="55"/>
      <c r="K27" s="48"/>
      <c r="L27" s="51">
        <f>E27+K27</f>
        <v>3900000</v>
      </c>
    </row>
    <row r="28" spans="1:12" ht="49.5">
      <c r="A28" s="37">
        <v>13</v>
      </c>
      <c r="B28" s="64" t="s">
        <v>36</v>
      </c>
      <c r="C28" s="18">
        <v>9.9</v>
      </c>
      <c r="D28" s="11"/>
      <c r="E28" s="46">
        <v>2816500</v>
      </c>
      <c r="F28" s="47"/>
      <c r="G28" s="54"/>
      <c r="H28" s="54"/>
      <c r="I28" s="55"/>
      <c r="J28" s="55"/>
      <c r="K28" s="48"/>
      <c r="L28" s="51">
        <f>E28+K28</f>
        <v>2816500</v>
      </c>
    </row>
    <row r="29" spans="1:12" ht="16.5">
      <c r="A29" s="38"/>
      <c r="B29" s="26" t="s">
        <v>0</v>
      </c>
      <c r="C29" s="35"/>
      <c r="D29" s="19">
        <f>SUM(D9:D24)</f>
        <v>59677</v>
      </c>
      <c r="E29" s="63">
        <f>SUM(E9:E26)+E28</f>
        <v>19830000</v>
      </c>
      <c r="F29" s="63">
        <f aca="true" t="shared" si="4" ref="F29:L29">SUM(F9:F26)+F28</f>
        <v>389408650.7</v>
      </c>
      <c r="G29" s="63">
        <f t="shared" si="4"/>
        <v>314039234.4354838</v>
      </c>
      <c r="H29" s="63">
        <f t="shared" si="4"/>
        <v>10991373.205241935</v>
      </c>
      <c r="I29" s="63">
        <f t="shared" si="4"/>
        <v>4396549.282096774</v>
      </c>
      <c r="J29" s="63">
        <f t="shared" si="4"/>
        <v>100675.91370967744</v>
      </c>
      <c r="K29" s="63">
        <f t="shared" si="4"/>
        <v>0</v>
      </c>
      <c r="L29" s="63">
        <f t="shared" si="4"/>
        <v>19830000</v>
      </c>
    </row>
    <row r="30" spans="11:12" ht="15">
      <c r="K30" s="10"/>
      <c r="L30" s="10"/>
    </row>
    <row r="31" spans="2:12" ht="18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</row>
  </sheetData>
  <sheetProtection/>
  <autoFilter ref="A8:BE8"/>
  <mergeCells count="11">
    <mergeCell ref="E11:E17"/>
    <mergeCell ref="A5:L5"/>
    <mergeCell ref="B31:L31"/>
    <mergeCell ref="B32:L32"/>
    <mergeCell ref="A6:L6"/>
    <mergeCell ref="D1:L1"/>
    <mergeCell ref="L11:L17"/>
    <mergeCell ref="K11:K17"/>
    <mergeCell ref="D11:D17"/>
    <mergeCell ref="A7:E7"/>
    <mergeCell ref="A11:A17"/>
  </mergeCells>
  <printOptions/>
  <pageMargins left="0.7874015748031497" right="0" top="0.984251968503937" bottom="0.42" header="0.7874015748031497" footer="0.1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2014-09-02T11:15:40Z</cp:lastPrinted>
  <dcterms:created xsi:type="dcterms:W3CDTF">2006-11-28T13:39:51Z</dcterms:created>
  <dcterms:modified xsi:type="dcterms:W3CDTF">2014-12-10T14:38:03Z</dcterms:modified>
  <cp:category/>
  <cp:version/>
  <cp:contentType/>
  <cp:contentStatus/>
</cp:coreProperties>
</file>