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drumuri" sheetId="1" r:id="rId1"/>
  </sheets>
  <definedNames>
    <definedName name="_xlnm._FilterDatabase" localSheetId="0" hidden="1">'drumuri'!$A$4:$F$68</definedName>
    <definedName name="_xlnm.Print_Titles" localSheetId="0">'drumuri'!$4:$4</definedName>
    <definedName name="_xlnm.Print_Area" localSheetId="0">'drumuri'!$A$1:$F$68</definedName>
  </definedNames>
  <calcPr fullCalcOnLoad="1"/>
</workbook>
</file>

<file path=xl/sharedStrings.xml><?xml version="1.0" encoding="utf-8"?>
<sst xmlns="http://schemas.openxmlformats.org/spreadsheetml/2006/main" count="132" uniqueCount="116">
  <si>
    <t xml:space="preserve">PROGRAM - 2015
 LUCRĂRI LA  DRUMURI JUDETENE                                                                                                                </t>
  </si>
  <si>
    <t>lei</t>
  </si>
  <si>
    <t>Nr. Crt.</t>
  </si>
  <si>
    <t>Denumire lucrare</t>
  </si>
  <si>
    <t>Lungime drum 
km</t>
  </si>
  <si>
    <t xml:space="preserve">
PROGRAM
2015
</t>
  </si>
  <si>
    <t>INFLU
ENŢE
+/-</t>
  </si>
  <si>
    <t xml:space="preserve">
PROGRAM
RECTIFICAT
2015
</t>
  </si>
  <si>
    <t xml:space="preserve">TOTAL DRUMURI (CAP.I+II.)
</t>
  </si>
  <si>
    <t>I.</t>
  </si>
  <si>
    <t xml:space="preserve"> CHELTUIELI DE ÎNTREŢINERE ŞI REPARAŢII CURENTE 
(TOTAL A+B+C+D), din care:</t>
  </si>
  <si>
    <t>A.</t>
  </si>
  <si>
    <t>Servicii pregătitoare aferente întreţinerii şi reparării drumurilor publice (1+2+3+4)</t>
  </si>
  <si>
    <t>1.</t>
  </si>
  <si>
    <t>Gestionarea drumurilor publice</t>
  </si>
  <si>
    <t>1.1</t>
  </si>
  <si>
    <t>Cadastrul drumurilor</t>
  </si>
  <si>
    <t>1.2</t>
  </si>
  <si>
    <t>Gestiunea traficului rutier</t>
  </si>
  <si>
    <t xml:space="preserve">Întocmire documentaţii tehnice </t>
  </si>
  <si>
    <t>Asigurarea calităţii şi a controlului tehnic al calităţii la lucrări de drumuri, servicii de laborator</t>
  </si>
  <si>
    <t>Studii, cercetări, experimentări (expertizări poduri/podeţe)</t>
  </si>
  <si>
    <t>B.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</si>
  <si>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</si>
  <si>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</si>
  <si>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</si>
  <si>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</si>
  <si>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1.3</t>
  </si>
  <si>
    <t>Întreţinere comună a tuturor drumurilor
(aproviz. Vopsea marcaj, stilpi, table indic. Intreţinere parcari)</t>
  </si>
  <si>
    <t>2</t>
  </si>
  <si>
    <t>Întreţinere curentă pe timp de iarnă a drumurilor</t>
  </si>
  <si>
    <t xml:space="preserve">C. </t>
  </si>
  <si>
    <t>Lucrări şi servicii privind întreţinerea periodică a drumurilor publice (1+2+3)</t>
  </si>
  <si>
    <t xml:space="preserve">Covoare bituminoase </t>
  </si>
  <si>
    <t>Siguranţa rutieră/ parapeţi / borne km/
treceri pietoni supraînălţate</t>
  </si>
  <si>
    <t>3</t>
  </si>
  <si>
    <t>Întreţinerea drumuri prin pietruiri</t>
  </si>
  <si>
    <t>D.</t>
  </si>
  <si>
    <t>Lucrări privind reparaţii curente la drumurile publice (1+2)</t>
  </si>
  <si>
    <t>Lucrări accidentale</t>
  </si>
  <si>
    <t>Eliminare puncte periculoase - 
Reparatii drum DJ 142 Tîrnăveni - Bălăuşeri km 10+300-10+600 (Mica)</t>
  </si>
  <si>
    <t xml:space="preserve">Lucrări accidentale drumuri / podeţe </t>
  </si>
  <si>
    <t>2.</t>
  </si>
  <si>
    <t>Îmbrăcăminţi uşoare rutiere</t>
  </si>
  <si>
    <t xml:space="preserve">2.1
</t>
  </si>
  <si>
    <t>IUR - Asfaltare DJ153 G DJ151-Sînger-Papiu Ilarian-Ursoaia (asistenta teh. proiectant )</t>
  </si>
  <si>
    <t>2.2</t>
  </si>
  <si>
    <t>IUR  - DJ 154A Reghin - Deda - Filea  km 23+050-24+050 +pod km 23+310 (lucrări executate 2014)</t>
  </si>
  <si>
    <t>2.3</t>
  </si>
  <si>
    <t>Îmbrăcăminţi uşoare rutiere pe DJ153C Reghin-Ibăneşti-Lăpuşna-lim. jud. Harghita, km 26+930-29+500 (execuţie)</t>
  </si>
  <si>
    <t>2.4</t>
  </si>
  <si>
    <t>Îmbrăcăminţi uşoare rutiere pe DJ154B Vălenii de Mureş-Vătava-lim. jud. Bistriţa Năsăud, km 8+716-10+620 (execuţie)</t>
  </si>
  <si>
    <t>II.</t>
  </si>
  <si>
    <t>CHELTUIELI DE INVESTIŢII ŞI REPARAŢII CAPITALE - 
TOTAL E, din care:</t>
  </si>
  <si>
    <t xml:space="preserve">E. </t>
  </si>
  <si>
    <t>Obiective de investiţii
(1+2+3+4+5)</t>
  </si>
  <si>
    <t>Documentaţii tehnico-economice (SF+ PT + DE +CS+ Avize + Documentaţii obţinere Avize pentru Certificat de urbanism şi Autorizaţie de construire) pt.  reabilitări şi modernizări DJ, amenajare sens giratoriu, amenajare intersecţii şi documentaţii tehnice (D.A.L.I.+PT+Avize+Documentaţii obţinere Avize pentru Certificat de urbanism şi Autorizaţie de construire) - Reabilitare poduri/podeţe pe DJ, din care:</t>
  </si>
  <si>
    <t>Documentaţii tehnico-economice Modernizarea DJ 151B şi DJ 142, Ungheni (DN15) - Tîrnăveni (DN14A), judeţul Mureş</t>
  </si>
  <si>
    <t>Documentaţii tehnico-economice  Modernizarea DJ152A, DJ151A ŞI DJ151,Tg.Mureş (DN15E) - Band - Şăulia - Sărmaşu - lim. Jud. Bistriţa Năsăud, jud. Mureş</t>
  </si>
  <si>
    <t>Documentaţii tehnico-economice Modernizare DJ106 Agnita - Sighişoara, km 82+535-100+935, judeţul Mureş</t>
  </si>
  <si>
    <t>1.4</t>
  </si>
  <si>
    <t>Documentaţii tehnico-economice Reabilitarea drumului judeţean DJ 151C Zau de Cîmpie - Valea Largă - limita judeţului Cluj,  km 8+500-11+500</t>
  </si>
  <si>
    <t>1.5</t>
  </si>
  <si>
    <t>Documentaţii tehnico-economice Reabilitarea drumului judeţean DJ 154J Breaza – Voivodeni – Glodeni prin îmbrăcăminte bituminoasă uşoară  între km 0+631-4+726, judeţul Mureş</t>
  </si>
  <si>
    <t>1.6</t>
  </si>
  <si>
    <t>Documentaţii tehnico-economice  Amenajare sens giratoriu de circulaţie la intersecţia drumurilor judeţene DJ135B Tg. Mureş - Sîncraiu de Mureş cu DJ152A Tg. Mureş – Band, judeţul Mureş</t>
  </si>
  <si>
    <t>1.7</t>
  </si>
  <si>
    <t>Documentaţii tehnico-economice  Amenajarea intersecţiilor  drumurilor judeţene DJ135A Viforoasa-Hodoşa cu DJ 153A Ernei -Eremitu în zona comunei Hodoşa, judeţul Mureş</t>
  </si>
  <si>
    <t>1.8</t>
  </si>
  <si>
    <t>Documentaţii tehnico-economice  Amenajarea intersecţiilor  drumurilor  DN 15E Tg. Mureş-Rîciu-Satu Nou cu DJ152B Şăulia-Pîrîul Crucii în localitatea Pîrâul Crucii, judeţul Mureş</t>
  </si>
  <si>
    <t>1.9</t>
  </si>
  <si>
    <t>Documentaţii tehnice  Pod de beton armat pe DJ 135 Tîrgu-Mureş - Miercurea Nirajului, km 3+735, loc. Livezeni, judeţul Mureş</t>
  </si>
  <si>
    <t>1.10</t>
  </si>
  <si>
    <t xml:space="preserve">Documentaţii tehnice Refacere podeţ pe  DJ142 Tîrnăveni-Bălăuşeri, km 4+516, judeţul Mureş </t>
  </si>
  <si>
    <t>1.11</t>
  </si>
  <si>
    <t>Documentaţii tehnice  Refacere podeţ pe  DJ151B Ungheni-Căpâlna de Sus-Bahnea-lim. jud.Sibiu, km 0+695, judeţul Mureş</t>
  </si>
  <si>
    <t>1.12</t>
  </si>
  <si>
    <t>Documentaţii tehnice  Pod de beton armat pe  DJ106 lim. jud. Sibiu-Apold-Sighişoara, km 93+487, judeţul Mureş</t>
  </si>
  <si>
    <t xml:space="preserve">Documentaţii tehnice noi </t>
  </si>
  <si>
    <t>1.13</t>
  </si>
  <si>
    <r>
      <t>Studii de fezabilitate</t>
    </r>
    <r>
      <rPr>
        <sz val="10"/>
        <rFont val="Arial"/>
        <family val="2"/>
      </rPr>
      <t xml:space="preserve"> pentru
"Reabilitare drumuri judeţene prin pietruire / îmbrăcăminte bituminoasă ușoară" </t>
    </r>
  </si>
  <si>
    <t>Reabilitare drumuri judeţene, din care:</t>
  </si>
  <si>
    <t>2.1</t>
  </si>
  <si>
    <t xml:space="preserve">Reabilitarea drumului judeţean DJ 154J Breaza – Voivodeni – Glodeni prin îmbrăcăminte bituminoasă uşoară  între km 0+631-4+726, judeţul Mureş (Continuare executie) </t>
  </si>
  <si>
    <t>Largire drum judeţean DJ 154J Breaza – Voivodeni – Glodeni, km 10+800-13+900 (actualizare SF + PT + DE +CS+ Avize + Documentaţii obţinere Avize pentru Certificat de urbanism şi Autorizaţie de construire şi execuţie)</t>
  </si>
  <si>
    <t>Reabilitarea drumului judeţean DJ 151C Zau de Cîmpie - Valea Largă - limita judeţului Cluj,  km 8+500-11+500 (execuţie)</t>
  </si>
  <si>
    <t>Reabilitare sistem rutier pe DJ Sîngeorgiu de Padure- Bezidu Nou - limita judeţului Harghita, DJ136 km 1+900-8+000 şi DJ136A km 0+000-3+800 (actualizare SF + PT + DE +CS+ Avize + Documentaţii obţinere Avize pentru Certificat de urbanism şi Autorizaţie de construire şi execuţie)</t>
  </si>
  <si>
    <t>2.5</t>
  </si>
  <si>
    <t>Reabilitare sistem rutier pe DJ 154E Jabeniţa-Adrian-Gurghiu (SF + PT + DE+CS+ Avize + Documentaţii obţinere Avize pentru Certificat de urbanism şi Autorizaţie de construire şi execuţie)</t>
  </si>
  <si>
    <t>2.6</t>
  </si>
  <si>
    <t>Reabilitare sistem rutier pe DJ 153F int. DJ 107G- Nandra-Bichiş-Ozd km 5+325-6+655 (SF + PT + DE+CS+ Avize + Documentaţii obţinere Avize pentru Certificat de urbanism şi Autorizaţie de construire şi execuţie)</t>
  </si>
  <si>
    <t>Reabilitări, consolidări-reconstrucţii PODURI / podete, din care:</t>
  </si>
  <si>
    <t>5 buc</t>
  </si>
  <si>
    <t>3.1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</si>
  <si>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</si>
  <si>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1 buc</t>
  </si>
  <si>
    <t>3.2</t>
  </si>
  <si>
    <t>Pod de beton armat pe drumul judeţean DJ 135 Tg. Mureş-Miercurea Nirajului, km 3+735 situat în localitatea Livezeni, judeţul Mureş (execuţie)</t>
  </si>
  <si>
    <t>3.3</t>
  </si>
  <si>
    <t>Pod de beton armat pe drumul judeţean DJ 106 limită judeţ Sibiu-Apold - Sighişoara, km 93+487, judeţul Mureş (execuţie)</t>
  </si>
  <si>
    <t>3.4</t>
  </si>
  <si>
    <t>Refacere podeţ pe drumul judeţean DJ 151B Ungheni-Căpîlna de Sus-Bahnea-limită judeţ Sibiu, km 0+695, jud. Mureş (execuţie)</t>
  </si>
  <si>
    <t>3.5</t>
  </si>
  <si>
    <t>Refacere podeţ pe DJ142 Tîrnăveni-Bălăuşeri, km 4+516, jud. Mureş (execuţie)</t>
  </si>
  <si>
    <t>4</t>
  </si>
  <si>
    <t>Consolidări drumuri (reactualizare SF, PT +DE + Avize + Documentaţii obţinere Avize pentru Certificat de urbanism, Autorizaţie de construire şi execuţie), din care pentru:</t>
  </si>
  <si>
    <t>4.1</t>
  </si>
  <si>
    <t>Aducerea la parametri normali a suprafeţei drumului judeţean DJ152A Tîrgu Mureş (DN 15E) - Band - Iernut (DN15), km 14+150-14+750, jud. Mureş</t>
  </si>
  <si>
    <t>4.2</t>
  </si>
  <si>
    <t>Refacere parte carosabila DJ135A Viforoasa - M Nirajului km 11+200-11+250, km 11+350-11+400, km11+600-11+700, km 14+100-14+200, jud. Mureş</t>
  </si>
  <si>
    <t>4.3</t>
  </si>
  <si>
    <t>Ranforsare sistem rutier pe DJ151B Ungheni-Căpîlna de Sus-Bahnea-lim. jud. Sibiu km 11+100-12+820</t>
  </si>
  <si>
    <t>5</t>
  </si>
  <si>
    <t>Lucrări noi</t>
  </si>
  <si>
    <t>5.1</t>
  </si>
  <si>
    <t>Amenajare sens giratoriu de circulaţie la intersecţia drumurilor judeţene DJ135B Tg. Mureş - Sîncraiu de Mureş cu DJ152A Tg. Mureş – Band, judeţul Mureş  (faza PT şi execuţia lucrării)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</si>
</sst>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#,##0.00\ &quot;lei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8" fillId="33" borderId="10" xfId="0" applyNumberFormat="1" applyFont="1" applyFill="1" applyBorder="1" applyAlignment="1">
      <alignment horizontal="center" vertical="center" textRotation="90" wrapText="1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8" fillId="34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left" vertical="center" wrapText="1"/>
    </xf>
    <xf numFmtId="3" fontId="8" fillId="35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left" vertical="center" wrapText="1"/>
    </xf>
    <xf numFmtId="3" fontId="8" fillId="36" borderId="10" xfId="0" applyNumberFormat="1" applyFont="1" applyFill="1" applyBorder="1" applyAlignment="1">
      <alignment vertical="center"/>
    </xf>
    <xf numFmtId="3" fontId="8" fillId="36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left" vertical="center" wrapText="1"/>
    </xf>
    <xf numFmtId="3" fontId="11" fillId="37" borderId="10" xfId="0" applyNumberFormat="1" applyFont="1" applyFill="1" applyBorder="1" applyAlignment="1">
      <alignment vertical="center" wrapText="1"/>
    </xf>
    <xf numFmtId="3" fontId="8" fillId="36" borderId="10" xfId="0" applyNumberFormat="1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12" fillId="38" borderId="10" xfId="0" applyNumberFormat="1" applyFont="1" applyFill="1" applyBorder="1" applyAlignment="1">
      <alignment horizontal="center" vertical="center"/>
    </xf>
    <xf numFmtId="3" fontId="12" fillId="38" borderId="10" xfId="0" applyNumberFormat="1" applyFont="1" applyFill="1" applyBorder="1" applyAlignment="1">
      <alignment vertical="center" wrapText="1"/>
    </xf>
    <xf numFmtId="3" fontId="8" fillId="38" borderId="10" xfId="0" applyNumberFormat="1" applyFont="1" applyFill="1" applyBorder="1" applyAlignment="1">
      <alignment vertical="center"/>
    </xf>
    <xf numFmtId="3" fontId="10" fillId="37" borderId="10" xfId="0" applyNumberFormat="1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3" fontId="10" fillId="0" borderId="10" xfId="0" applyNumberFormat="1" applyFont="1" applyBorder="1" applyAlignment="1">
      <alignment horizontal="center" vertical="center"/>
    </xf>
    <xf numFmtId="164" fontId="11" fillId="37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3" fontId="12" fillId="36" borderId="10" xfId="0" applyNumberFormat="1" applyFont="1" applyFill="1" applyBorder="1" applyAlignment="1">
      <alignment horizontal="center" vertical="center"/>
    </xf>
    <xf numFmtId="4" fontId="11" fillId="37" borderId="10" xfId="0" applyNumberFormat="1" applyFont="1" applyFill="1" applyBorder="1" applyAlignment="1">
      <alignment vertical="center" wrapText="1"/>
    </xf>
    <xf numFmtId="164" fontId="13" fillId="36" borderId="10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vertical="center" wrapText="1"/>
    </xf>
    <xf numFmtId="3" fontId="13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64" fontId="11" fillId="0" borderId="10" xfId="0" applyNumberFormat="1" applyFont="1" applyFill="1" applyBorder="1" applyAlignment="1">
      <alignment horizontal="right" vertical="center" wrapText="1"/>
    </xf>
    <xf numFmtId="3" fontId="8" fillId="35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vertical="center" wrapText="1"/>
    </xf>
    <xf numFmtId="164" fontId="12" fillId="35" borderId="10" xfId="0" applyNumberFormat="1" applyFont="1" applyFill="1" applyBorder="1" applyAlignment="1">
      <alignment horizontal="right" vertical="center" wrapText="1"/>
    </xf>
    <xf numFmtId="164" fontId="8" fillId="36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5" fontId="11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165" fontId="12" fillId="0" borderId="10" xfId="0" applyNumberFormat="1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vertical="center" wrapText="1"/>
    </xf>
    <xf numFmtId="164" fontId="12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6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wrapText="1"/>
    </xf>
    <xf numFmtId="164" fontId="12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165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"/>
  <sheetViews>
    <sheetView tabSelected="1" zoomScalePageLayoutView="0" workbookViewId="0" topLeftCell="A25">
      <selection activeCell="F5" sqref="F5"/>
    </sheetView>
  </sheetViews>
  <sheetFormatPr defaultColWidth="9.140625" defaultRowHeight="15"/>
  <cols>
    <col min="1" max="1" width="6.8515625" style="109" customWidth="1"/>
    <col min="2" max="2" width="57.00390625" style="0" customWidth="1"/>
    <col min="3" max="3" width="9.28125" style="0" customWidth="1"/>
    <col min="4" max="4" width="12.421875" style="0" customWidth="1"/>
    <col min="5" max="5" width="11.421875" style="0" customWidth="1"/>
    <col min="6" max="6" width="13.7109375" style="0" customWidth="1"/>
  </cols>
  <sheetData>
    <row r="2" spans="1:6" ht="39" customHeight="1">
      <c r="A2" s="110" t="s">
        <v>0</v>
      </c>
      <c r="B2" s="111"/>
      <c r="C2" s="111"/>
      <c r="D2" s="112"/>
      <c r="E2" s="113"/>
      <c r="F2" s="113"/>
    </row>
    <row r="3" spans="1:6" ht="15" customHeight="1">
      <c r="A3" s="1"/>
      <c r="B3" s="2"/>
      <c r="C3" s="2"/>
      <c r="F3" s="3" t="s">
        <v>1</v>
      </c>
    </row>
    <row r="4" spans="1:6" s="8" customFormat="1" ht="99" customHeight="1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spans="1:15" s="8" customFormat="1" ht="26.25">
      <c r="A5" s="9"/>
      <c r="B5" s="10" t="s">
        <v>8</v>
      </c>
      <c r="C5" s="9"/>
      <c r="D5" s="11">
        <f>D6+D33</f>
        <v>100278999.94336</v>
      </c>
      <c r="E5" s="11">
        <f>E6+E33</f>
        <v>-32054000</v>
      </c>
      <c r="F5" s="11">
        <f>F6+F33</f>
        <v>68224999.94336</v>
      </c>
      <c r="G5" s="12"/>
      <c r="I5" s="12"/>
      <c r="K5" s="12"/>
      <c r="O5" s="12"/>
    </row>
    <row r="6" spans="1:15" s="17" customFormat="1" ht="29.25" customHeight="1">
      <c r="A6" s="13" t="s">
        <v>9</v>
      </c>
      <c r="B6" s="14" t="s">
        <v>10</v>
      </c>
      <c r="C6" s="13"/>
      <c r="D6" s="15">
        <f>D7+D14+D20+D24</f>
        <v>59077999.94336</v>
      </c>
      <c r="E6" s="15">
        <f>E7+E14+E20+E24</f>
        <v>-23147000</v>
      </c>
      <c r="F6" s="16">
        <f>D6+E6</f>
        <v>35930999.94336</v>
      </c>
      <c r="G6" s="12"/>
      <c r="I6" s="12"/>
      <c r="K6" s="12"/>
      <c r="N6" s="8"/>
      <c r="O6" s="12"/>
    </row>
    <row r="7" spans="1:15" s="17" customFormat="1" ht="26.25">
      <c r="A7" s="18" t="s">
        <v>11</v>
      </c>
      <c r="B7" s="19" t="s">
        <v>12</v>
      </c>
      <c r="C7" s="18"/>
      <c r="D7" s="20">
        <f>D8+D11+D12+D13</f>
        <v>2150000</v>
      </c>
      <c r="E7" s="20">
        <f>E8+E11+E12+E13</f>
        <v>-450000</v>
      </c>
      <c r="F7" s="21">
        <f>D7+E7</f>
        <v>1700000</v>
      </c>
      <c r="G7" s="12"/>
      <c r="I7" s="12"/>
      <c r="K7" s="12"/>
      <c r="N7" s="8"/>
      <c r="O7" s="12"/>
    </row>
    <row r="8" spans="1:15" s="26" customFormat="1" ht="14.25">
      <c r="A8" s="22" t="s">
        <v>13</v>
      </c>
      <c r="B8" s="23" t="s">
        <v>14</v>
      </c>
      <c r="C8" s="22"/>
      <c r="D8" s="24">
        <v>800000</v>
      </c>
      <c r="E8" s="25"/>
      <c r="F8" s="25">
        <f aca="true" t="shared" si="0" ref="F8:F13">D8+E8</f>
        <v>800000</v>
      </c>
      <c r="G8" s="12"/>
      <c r="I8" s="12"/>
      <c r="K8" s="12"/>
      <c r="N8" s="8"/>
      <c r="O8" s="12"/>
    </row>
    <row r="9" spans="1:15" ht="14.25">
      <c r="A9" s="27" t="s">
        <v>15</v>
      </c>
      <c r="B9" s="28" t="s">
        <v>16</v>
      </c>
      <c r="C9" s="29"/>
      <c r="D9" s="30">
        <v>300000</v>
      </c>
      <c r="E9" s="31"/>
      <c r="F9" s="32">
        <f t="shared" si="0"/>
        <v>300000</v>
      </c>
      <c r="G9" s="12"/>
      <c r="I9" s="12"/>
      <c r="K9" s="12"/>
      <c r="N9" s="8"/>
      <c r="O9" s="12"/>
    </row>
    <row r="10" spans="1:15" ht="14.25">
      <c r="A10" s="33" t="s">
        <v>17</v>
      </c>
      <c r="B10" s="34" t="s">
        <v>18</v>
      </c>
      <c r="C10" s="35"/>
      <c r="D10" s="34">
        <v>500000</v>
      </c>
      <c r="E10" s="31"/>
      <c r="F10" s="32">
        <f t="shared" si="0"/>
        <v>500000</v>
      </c>
      <c r="G10" s="12"/>
      <c r="I10" s="12"/>
      <c r="K10" s="12"/>
      <c r="N10" s="8"/>
      <c r="O10" s="12"/>
    </row>
    <row r="11" spans="1:15" ht="14.25">
      <c r="A11" s="36">
        <v>2</v>
      </c>
      <c r="B11" s="37" t="s">
        <v>19</v>
      </c>
      <c r="C11" s="38"/>
      <c r="D11" s="24">
        <v>500000</v>
      </c>
      <c r="E11" s="39">
        <v>-350000</v>
      </c>
      <c r="F11" s="25">
        <f t="shared" si="0"/>
        <v>150000</v>
      </c>
      <c r="G11" s="12"/>
      <c r="I11" s="12"/>
      <c r="K11" s="12"/>
      <c r="N11" s="8"/>
      <c r="O11" s="12"/>
    </row>
    <row r="12" spans="1:15" ht="26.25">
      <c r="A12" s="40">
        <v>3</v>
      </c>
      <c r="B12" s="41" t="s">
        <v>20</v>
      </c>
      <c r="C12" s="28"/>
      <c r="D12" s="30">
        <v>650000</v>
      </c>
      <c r="E12" s="32"/>
      <c r="F12" s="32">
        <f t="shared" si="0"/>
        <v>650000</v>
      </c>
      <c r="G12" s="12"/>
      <c r="I12" s="12"/>
      <c r="K12" s="12"/>
      <c r="N12" s="8"/>
      <c r="O12" s="12"/>
    </row>
    <row r="13" spans="1:15" ht="14.25">
      <c r="A13" s="40">
        <v>4</v>
      </c>
      <c r="B13" s="42" t="s">
        <v>21</v>
      </c>
      <c r="C13" s="42"/>
      <c r="D13" s="30">
        <v>200000</v>
      </c>
      <c r="E13" s="31">
        <v>-100000</v>
      </c>
      <c r="F13" s="32">
        <f t="shared" si="0"/>
        <v>100000</v>
      </c>
      <c r="G13" s="12"/>
      <c r="I13" s="12"/>
      <c r="K13" s="12"/>
      <c r="N13" s="8"/>
      <c r="O13" s="12"/>
    </row>
    <row r="14" spans="1:15" s="45" customFormat="1" ht="26.25">
      <c r="A14" s="43" t="s">
        <v>22</v>
      </c>
      <c r="B14" s="44" t="s">
        <v>23</v>
      </c>
      <c r="C14" s="44"/>
      <c r="D14" s="20">
        <f>D15+D19</f>
        <v>13740000</v>
      </c>
      <c r="E14" s="20">
        <f>E15+E19</f>
        <v>-2500000</v>
      </c>
      <c r="F14" s="44">
        <f>D14+E14</f>
        <v>11240000</v>
      </c>
      <c r="G14" s="12"/>
      <c r="I14" s="12"/>
      <c r="K14" s="12"/>
      <c r="N14" s="8"/>
      <c r="O14" s="12"/>
    </row>
    <row r="15" spans="1:15" s="45" customFormat="1" ht="14.25">
      <c r="A15" s="46">
        <v>1</v>
      </c>
      <c r="B15" s="47" t="s">
        <v>24</v>
      </c>
      <c r="C15" s="47"/>
      <c r="D15" s="48">
        <f>D16+D17+D18</f>
        <v>7740000</v>
      </c>
      <c r="E15" s="48">
        <f>E16+E17+E18</f>
        <v>-1000000</v>
      </c>
      <c r="F15" s="48">
        <f>F16+F17+F18</f>
        <v>6740000</v>
      </c>
      <c r="G15" s="12"/>
      <c r="I15" s="12"/>
      <c r="K15" s="12"/>
      <c r="N15" s="8"/>
      <c r="O15" s="12"/>
    </row>
    <row r="16" spans="1:15" s="51" customFormat="1" ht="14.25">
      <c r="A16" s="49" t="s">
        <v>15</v>
      </c>
      <c r="B16" s="42" t="s">
        <v>25</v>
      </c>
      <c r="C16" s="42"/>
      <c r="D16" s="34">
        <v>3500000</v>
      </c>
      <c r="E16" s="50">
        <f>-2500000+3000000</f>
        <v>500000</v>
      </c>
      <c r="F16" s="50">
        <f>D16+E16</f>
        <v>4000000</v>
      </c>
      <c r="G16" s="12"/>
      <c r="I16" s="12"/>
      <c r="K16" s="12"/>
      <c r="N16" s="8"/>
      <c r="O16" s="12"/>
    </row>
    <row r="17" spans="1:15" ht="14.25">
      <c r="A17" s="52" t="s">
        <v>17</v>
      </c>
      <c r="B17" s="42" t="s">
        <v>26</v>
      </c>
      <c r="C17" s="53"/>
      <c r="D17" s="30">
        <v>2240000</v>
      </c>
      <c r="E17" s="31"/>
      <c r="F17" s="50">
        <f>D17+E17</f>
        <v>2240000</v>
      </c>
      <c r="G17" s="12"/>
      <c r="I17" s="12"/>
      <c r="K17" s="12"/>
      <c r="N17" s="8"/>
      <c r="O17" s="12"/>
    </row>
    <row r="18" spans="1:15" ht="26.25">
      <c r="A18" s="52" t="s">
        <v>27</v>
      </c>
      <c r="B18" s="54" t="s">
        <v>28</v>
      </c>
      <c r="C18" s="42"/>
      <c r="D18" s="30">
        <v>2000000</v>
      </c>
      <c r="E18" s="31">
        <v>-1500000</v>
      </c>
      <c r="F18" s="50">
        <f>D18+E18</f>
        <v>500000</v>
      </c>
      <c r="G18" s="12"/>
      <c r="I18" s="12"/>
      <c r="K18" s="12"/>
      <c r="N18" s="8"/>
      <c r="O18" s="12"/>
    </row>
    <row r="19" spans="1:15" s="55" customFormat="1" ht="14.25">
      <c r="A19" s="46" t="s">
        <v>29</v>
      </c>
      <c r="B19" s="47" t="s">
        <v>30</v>
      </c>
      <c r="C19" s="47"/>
      <c r="D19" s="47">
        <v>6000000</v>
      </c>
      <c r="E19" s="47">
        <v>-1500000</v>
      </c>
      <c r="F19" s="47">
        <f>D19+E19</f>
        <v>4500000</v>
      </c>
      <c r="G19" s="12"/>
      <c r="I19" s="12"/>
      <c r="K19" s="12"/>
      <c r="N19" s="8"/>
      <c r="O19" s="12"/>
    </row>
    <row r="20" spans="1:15" s="55" customFormat="1" ht="26.25">
      <c r="A20" s="56" t="s">
        <v>31</v>
      </c>
      <c r="B20" s="44" t="s">
        <v>32</v>
      </c>
      <c r="C20" s="44"/>
      <c r="D20" s="20">
        <f>D21+D22+D23</f>
        <v>34961000</v>
      </c>
      <c r="E20" s="20">
        <f>E21+E22+E23</f>
        <v>-20197000</v>
      </c>
      <c r="F20" s="20">
        <f>F21+F22+F23</f>
        <v>14764000</v>
      </c>
      <c r="G20" s="12"/>
      <c r="I20" s="12"/>
      <c r="K20" s="12"/>
      <c r="N20" s="8"/>
      <c r="O20" s="12"/>
    </row>
    <row r="21" spans="1:15" ht="14.25">
      <c r="A21" s="52">
        <v>1</v>
      </c>
      <c r="B21" s="42" t="s">
        <v>33</v>
      </c>
      <c r="C21" s="57"/>
      <c r="D21" s="30">
        <v>22820000</v>
      </c>
      <c r="E21" s="31">
        <v>-9900000</v>
      </c>
      <c r="F21" s="31">
        <f>D21+E21</f>
        <v>12920000</v>
      </c>
      <c r="G21" s="12"/>
      <c r="I21" s="12"/>
      <c r="K21" s="12"/>
      <c r="N21" s="8"/>
      <c r="O21" s="12"/>
    </row>
    <row r="22" spans="1:15" ht="26.25">
      <c r="A22" s="52">
        <v>2</v>
      </c>
      <c r="B22" s="42" t="s">
        <v>34</v>
      </c>
      <c r="C22" s="42"/>
      <c r="D22" s="30">
        <v>2000000</v>
      </c>
      <c r="E22" s="31">
        <v>-1500000</v>
      </c>
      <c r="F22" s="31">
        <f>D22+E22</f>
        <v>500000</v>
      </c>
      <c r="G22" s="12"/>
      <c r="I22" s="12"/>
      <c r="K22" s="12"/>
      <c r="N22" s="8"/>
      <c r="O22" s="12"/>
    </row>
    <row r="23" spans="1:15" ht="14.25">
      <c r="A23" s="52" t="s">
        <v>35</v>
      </c>
      <c r="B23" s="42" t="s">
        <v>36</v>
      </c>
      <c r="C23" s="57"/>
      <c r="D23" s="30">
        <v>10141000</v>
      </c>
      <c r="E23" s="31">
        <f>-8900000+103000</f>
        <v>-8797000</v>
      </c>
      <c r="F23" s="31">
        <f>D23+E23</f>
        <v>1344000</v>
      </c>
      <c r="G23" s="12"/>
      <c r="I23" s="12"/>
      <c r="K23" s="12"/>
      <c r="N23" s="8"/>
      <c r="O23" s="12"/>
    </row>
    <row r="24" spans="1:15" s="55" customFormat="1" ht="14.25">
      <c r="A24" s="56" t="s">
        <v>37</v>
      </c>
      <c r="B24" s="44" t="s">
        <v>38</v>
      </c>
      <c r="C24" s="58">
        <f>C25+C28</f>
        <v>4.474</v>
      </c>
      <c r="D24" s="20">
        <f>D25+D28</f>
        <v>8226999.94336</v>
      </c>
      <c r="E24" s="20">
        <f>E25+E28</f>
        <v>0</v>
      </c>
      <c r="F24" s="20">
        <f>F25+F28</f>
        <v>8226999.94336</v>
      </c>
      <c r="G24" s="12"/>
      <c r="I24" s="12"/>
      <c r="K24" s="12"/>
      <c r="L24" s="45"/>
      <c r="M24" s="45"/>
      <c r="N24" s="8"/>
      <c r="O24" s="12"/>
    </row>
    <row r="25" spans="1:15" s="45" customFormat="1" ht="14.25">
      <c r="A25" s="59" t="s">
        <v>13</v>
      </c>
      <c r="B25" s="60" t="s">
        <v>39</v>
      </c>
      <c r="C25" s="61"/>
      <c r="D25" s="62">
        <f>D26+D27</f>
        <v>1933000</v>
      </c>
      <c r="E25" s="62">
        <f>E26+E27</f>
        <v>0</v>
      </c>
      <c r="F25" s="62">
        <f>F26+F27</f>
        <v>1933000</v>
      </c>
      <c r="G25" s="12"/>
      <c r="I25" s="12"/>
      <c r="K25" s="12"/>
      <c r="L25"/>
      <c r="M25"/>
      <c r="N25" s="8"/>
      <c r="O25" s="12"/>
    </row>
    <row r="26" spans="1:15" ht="39">
      <c r="A26" s="52" t="s">
        <v>15</v>
      </c>
      <c r="B26" s="54" t="s">
        <v>40</v>
      </c>
      <c r="C26" s="63"/>
      <c r="D26" s="30">
        <v>700000</v>
      </c>
      <c r="E26" s="31"/>
      <c r="F26" s="31">
        <f>D26+E26</f>
        <v>700000</v>
      </c>
      <c r="G26" s="12"/>
      <c r="I26" s="12"/>
      <c r="K26" s="12"/>
      <c r="N26" s="8"/>
      <c r="O26" s="12"/>
    </row>
    <row r="27" spans="1:15" ht="14.25">
      <c r="A27" s="52" t="s">
        <v>17</v>
      </c>
      <c r="B27" s="54" t="s">
        <v>41</v>
      </c>
      <c r="C27" s="63"/>
      <c r="D27" s="30">
        <v>1233000</v>
      </c>
      <c r="E27" s="31"/>
      <c r="F27" s="31">
        <f>D27+E27</f>
        <v>1233000</v>
      </c>
      <c r="G27" s="12"/>
      <c r="I27" s="12"/>
      <c r="K27" s="12"/>
      <c r="L27" s="45"/>
      <c r="M27" s="45"/>
      <c r="N27" s="8"/>
      <c r="O27" s="12"/>
    </row>
    <row r="28" spans="1:15" s="45" customFormat="1" ht="14.25">
      <c r="A28" s="64" t="s">
        <v>42</v>
      </c>
      <c r="B28" s="60" t="s">
        <v>43</v>
      </c>
      <c r="C28" s="65">
        <f>C29+C30+C31+C32</f>
        <v>4.474</v>
      </c>
      <c r="D28" s="62">
        <f>D29+D30+D31+D32</f>
        <v>6293999.94336</v>
      </c>
      <c r="E28" s="62">
        <f>E29+E30+E31+E32</f>
        <v>0</v>
      </c>
      <c r="F28" s="62">
        <f>F29+F30+F31+F32</f>
        <v>6293999.94336</v>
      </c>
      <c r="G28" s="12"/>
      <c r="I28" s="12"/>
      <c r="K28" s="12"/>
      <c r="L28"/>
      <c r="M28"/>
      <c r="N28" s="8"/>
      <c r="O28" s="12"/>
    </row>
    <row r="29" spans="1:15" ht="26.25">
      <c r="A29" s="66" t="s">
        <v>44</v>
      </c>
      <c r="B29" s="54" t="s">
        <v>45</v>
      </c>
      <c r="C29" s="67"/>
      <c r="D29" s="34">
        <v>5000</v>
      </c>
      <c r="E29" s="31"/>
      <c r="F29" s="31">
        <f>D29+E29</f>
        <v>5000</v>
      </c>
      <c r="G29" s="12"/>
      <c r="I29" s="12"/>
      <c r="K29" s="12"/>
      <c r="L29" s="68"/>
      <c r="M29" s="68"/>
      <c r="N29" s="8"/>
      <c r="O29" s="12"/>
    </row>
    <row r="30" spans="1:15" s="68" customFormat="1" ht="26.25">
      <c r="A30" s="33" t="s">
        <v>46</v>
      </c>
      <c r="B30" s="54" t="s">
        <v>47</v>
      </c>
      <c r="C30" s="67"/>
      <c r="D30" s="34">
        <v>250000</v>
      </c>
      <c r="E30" s="32"/>
      <c r="F30" s="31">
        <f>D30+E30</f>
        <v>250000</v>
      </c>
      <c r="G30" s="12"/>
      <c r="I30" s="12"/>
      <c r="K30" s="12"/>
      <c r="L30"/>
      <c r="M30"/>
      <c r="N30" s="8"/>
      <c r="O30" s="12"/>
    </row>
    <row r="31" spans="1:15" ht="26.25">
      <c r="A31" s="66" t="s">
        <v>48</v>
      </c>
      <c r="B31" s="54" t="s">
        <v>49</v>
      </c>
      <c r="C31" s="69">
        <v>2.57</v>
      </c>
      <c r="D31" s="34">
        <v>3374000</v>
      </c>
      <c r="E31" s="31"/>
      <c r="F31" s="31">
        <f>D31+E31</f>
        <v>3374000</v>
      </c>
      <c r="G31" s="12"/>
      <c r="I31" s="12"/>
      <c r="K31" s="12"/>
      <c r="N31" s="8"/>
      <c r="O31" s="12"/>
    </row>
    <row r="32" spans="1:15" ht="26.25">
      <c r="A32" s="66" t="s">
        <v>50</v>
      </c>
      <c r="B32" s="54" t="s">
        <v>51</v>
      </c>
      <c r="C32" s="69">
        <v>1.904</v>
      </c>
      <c r="D32" s="34">
        <v>2664999.94336</v>
      </c>
      <c r="E32" s="31"/>
      <c r="F32" s="31">
        <f>D32+E32</f>
        <v>2664999.94336</v>
      </c>
      <c r="G32" s="12"/>
      <c r="I32" s="12"/>
      <c r="K32" s="12"/>
      <c r="L32" s="45"/>
      <c r="M32" s="45"/>
      <c r="N32" s="8"/>
      <c r="O32" s="12"/>
    </row>
    <row r="33" spans="1:15" s="45" customFormat="1" ht="26.25">
      <c r="A33" s="70" t="s">
        <v>52</v>
      </c>
      <c r="B33" s="71" t="s">
        <v>53</v>
      </c>
      <c r="C33" s="72">
        <f>C34</f>
        <v>16.405</v>
      </c>
      <c r="D33" s="16">
        <f>D34</f>
        <v>41201000</v>
      </c>
      <c r="E33" s="16">
        <f>E34</f>
        <v>-8907000</v>
      </c>
      <c r="F33" s="16">
        <f>F34</f>
        <v>32294000</v>
      </c>
      <c r="G33" s="12"/>
      <c r="I33" s="12"/>
      <c r="K33" s="12"/>
      <c r="N33" s="8"/>
      <c r="O33" s="12"/>
    </row>
    <row r="34" spans="1:15" s="45" customFormat="1" ht="26.25">
      <c r="A34" s="43" t="s">
        <v>54</v>
      </c>
      <c r="B34" s="44" t="s">
        <v>55</v>
      </c>
      <c r="C34" s="73">
        <f>C35+C50</f>
        <v>16.405</v>
      </c>
      <c r="D34" s="20">
        <f>D35+D50+D57+D63+D67</f>
        <v>41201000</v>
      </c>
      <c r="E34" s="20">
        <f>E35+E50+E57+E63+E67</f>
        <v>-8907000</v>
      </c>
      <c r="F34" s="20">
        <f>F35+F50+F57+F63+F67</f>
        <v>32294000</v>
      </c>
      <c r="G34" s="12"/>
      <c r="I34" s="12"/>
      <c r="K34" s="12"/>
      <c r="N34" s="8"/>
      <c r="O34" s="12"/>
    </row>
    <row r="35" spans="1:15" s="45" customFormat="1" ht="92.25">
      <c r="A35" s="74">
        <v>1</v>
      </c>
      <c r="B35" s="75" t="s">
        <v>56</v>
      </c>
      <c r="C35" s="76"/>
      <c r="D35" s="77">
        <f>D36+D37+D38+D39+D40+D41+D42+D43+D44+D45+D46+D47+D48</f>
        <v>4920000</v>
      </c>
      <c r="E35" s="77">
        <f>E36+E37+E38+E39+E40+E41+E42+E43+E44+E45+E46+E47+E48</f>
        <v>-537000</v>
      </c>
      <c r="F35" s="77">
        <f>F36+F37+F38+F39+F40+F41+F42+F43+F44+F45+F46+F47+F48</f>
        <v>4383000</v>
      </c>
      <c r="G35" s="12"/>
      <c r="I35" s="12"/>
      <c r="K35" s="12"/>
      <c r="L35" s="78"/>
      <c r="M35" s="78"/>
      <c r="N35" s="8"/>
      <c r="O35" s="12"/>
    </row>
    <row r="36" spans="1:15" s="78" customFormat="1" ht="30.75" customHeight="1">
      <c r="A36" s="33" t="s">
        <v>15</v>
      </c>
      <c r="B36" s="79" t="s">
        <v>57</v>
      </c>
      <c r="C36" s="54"/>
      <c r="D36" s="34">
        <v>3017000</v>
      </c>
      <c r="E36" s="80">
        <v>263000</v>
      </c>
      <c r="F36" s="32">
        <f aca="true" t="shared" si="1" ref="F36:F47">D36+E36</f>
        <v>3280000</v>
      </c>
      <c r="G36" s="12"/>
      <c r="I36" s="12"/>
      <c r="K36" s="12"/>
      <c r="N36" s="8"/>
      <c r="O36" s="12"/>
    </row>
    <row r="37" spans="1:15" s="78" customFormat="1" ht="41.25" customHeight="1">
      <c r="A37" s="33" t="s">
        <v>17</v>
      </c>
      <c r="B37" s="79" t="s">
        <v>58</v>
      </c>
      <c r="C37" s="54"/>
      <c r="D37" s="34">
        <v>160000</v>
      </c>
      <c r="E37" s="32"/>
      <c r="F37" s="32">
        <f t="shared" si="1"/>
        <v>160000</v>
      </c>
      <c r="G37" s="12"/>
      <c r="I37" s="12"/>
      <c r="K37" s="12"/>
      <c r="N37" s="8"/>
      <c r="O37" s="12"/>
    </row>
    <row r="38" spans="1:15" s="78" customFormat="1" ht="33" customHeight="1">
      <c r="A38" s="33" t="s">
        <v>27</v>
      </c>
      <c r="B38" s="79" t="s">
        <v>59</v>
      </c>
      <c r="C38" s="54"/>
      <c r="D38" s="34">
        <v>94000</v>
      </c>
      <c r="E38" s="32"/>
      <c r="F38" s="32">
        <f t="shared" si="1"/>
        <v>94000</v>
      </c>
      <c r="G38" s="12"/>
      <c r="I38" s="12"/>
      <c r="K38" s="12"/>
      <c r="N38" s="8"/>
      <c r="O38" s="12"/>
    </row>
    <row r="39" spans="1:15" s="78" customFormat="1" ht="40.5" customHeight="1">
      <c r="A39" s="33" t="s">
        <v>60</v>
      </c>
      <c r="B39" s="79" t="s">
        <v>61</v>
      </c>
      <c r="C39" s="54"/>
      <c r="D39" s="34">
        <v>13000</v>
      </c>
      <c r="E39" s="32"/>
      <c r="F39" s="32">
        <f t="shared" si="1"/>
        <v>13000</v>
      </c>
      <c r="G39" s="12"/>
      <c r="I39" s="12"/>
      <c r="K39" s="12"/>
      <c r="N39" s="8"/>
      <c r="O39" s="12"/>
    </row>
    <row r="40" spans="1:15" s="78" customFormat="1" ht="44.25" customHeight="1">
      <c r="A40" s="33" t="s">
        <v>62</v>
      </c>
      <c r="B40" s="79" t="s">
        <v>63</v>
      </c>
      <c r="C40" s="54"/>
      <c r="D40" s="34">
        <v>4000</v>
      </c>
      <c r="E40" s="32"/>
      <c r="F40" s="32">
        <f t="shared" si="1"/>
        <v>4000</v>
      </c>
      <c r="G40" s="12"/>
      <c r="I40" s="12"/>
      <c r="K40" s="12"/>
      <c r="N40" s="8"/>
      <c r="O40" s="12"/>
    </row>
    <row r="41" spans="1:15" s="78" customFormat="1" ht="39">
      <c r="A41" s="33" t="s">
        <v>64</v>
      </c>
      <c r="B41" s="79" t="s">
        <v>65</v>
      </c>
      <c r="C41" s="54"/>
      <c r="D41" s="34">
        <v>90000</v>
      </c>
      <c r="E41" s="80"/>
      <c r="F41" s="32">
        <f t="shared" si="1"/>
        <v>90000</v>
      </c>
      <c r="G41" s="12"/>
      <c r="I41" s="12"/>
      <c r="K41" s="12"/>
      <c r="N41" s="8"/>
      <c r="O41" s="12"/>
    </row>
    <row r="42" spans="1:15" s="78" customFormat="1" ht="39">
      <c r="A42" s="33" t="s">
        <v>66</v>
      </c>
      <c r="B42" s="79" t="s">
        <v>67</v>
      </c>
      <c r="C42" s="54"/>
      <c r="D42" s="34">
        <v>50000</v>
      </c>
      <c r="E42" s="32">
        <v>-50000</v>
      </c>
      <c r="F42" s="32">
        <f t="shared" si="1"/>
        <v>0</v>
      </c>
      <c r="G42" s="12"/>
      <c r="I42" s="12"/>
      <c r="K42" s="12"/>
      <c r="N42" s="8"/>
      <c r="O42" s="12"/>
    </row>
    <row r="43" spans="1:15" s="78" customFormat="1" ht="40.5" customHeight="1">
      <c r="A43" s="33" t="s">
        <v>68</v>
      </c>
      <c r="B43" s="79" t="s">
        <v>69</v>
      </c>
      <c r="C43" s="54"/>
      <c r="D43" s="34">
        <v>50000</v>
      </c>
      <c r="E43" s="32">
        <v>-50000</v>
      </c>
      <c r="F43" s="32">
        <f t="shared" si="1"/>
        <v>0</v>
      </c>
      <c r="G43" s="12"/>
      <c r="I43" s="12"/>
      <c r="K43" s="12"/>
      <c r="N43" s="8"/>
      <c r="O43" s="12"/>
    </row>
    <row r="44" spans="1:15" s="78" customFormat="1" ht="30" customHeight="1">
      <c r="A44" s="33" t="s">
        <v>70</v>
      </c>
      <c r="B44" s="79" t="s">
        <v>71</v>
      </c>
      <c r="C44" s="54"/>
      <c r="D44" s="34">
        <v>64000</v>
      </c>
      <c r="E44" s="32"/>
      <c r="F44" s="32">
        <f t="shared" si="1"/>
        <v>64000</v>
      </c>
      <c r="G44" s="12"/>
      <c r="I44" s="12"/>
      <c r="K44" s="12"/>
      <c r="N44" s="8"/>
      <c r="O44" s="12"/>
    </row>
    <row r="45" spans="1:15" s="78" customFormat="1" ht="26.25" customHeight="1">
      <c r="A45" s="33" t="s">
        <v>72</v>
      </c>
      <c r="B45" s="79" t="s">
        <v>73</v>
      </c>
      <c r="C45" s="54"/>
      <c r="D45" s="34">
        <v>37000</v>
      </c>
      <c r="E45" s="32"/>
      <c r="F45" s="32">
        <f t="shared" si="1"/>
        <v>37000</v>
      </c>
      <c r="G45" s="12"/>
      <c r="I45" s="12"/>
      <c r="K45" s="12"/>
      <c r="N45" s="8"/>
      <c r="O45" s="12"/>
    </row>
    <row r="46" spans="1:15" s="78" customFormat="1" ht="26.25">
      <c r="A46" s="33" t="s">
        <v>74</v>
      </c>
      <c r="B46" s="79" t="s">
        <v>75</v>
      </c>
      <c r="C46" s="54"/>
      <c r="D46" s="34">
        <v>55000</v>
      </c>
      <c r="E46" s="32"/>
      <c r="F46" s="32">
        <f t="shared" si="1"/>
        <v>55000</v>
      </c>
      <c r="G46" s="12"/>
      <c r="I46" s="12"/>
      <c r="K46" s="12"/>
      <c r="N46" s="8"/>
      <c r="O46" s="12"/>
    </row>
    <row r="47" spans="1:15" s="78" customFormat="1" ht="26.25">
      <c r="A47" s="33" t="s">
        <v>76</v>
      </c>
      <c r="B47" s="79" t="s">
        <v>77</v>
      </c>
      <c r="C47" s="54"/>
      <c r="D47" s="34">
        <v>86000</v>
      </c>
      <c r="E47" s="32"/>
      <c r="F47" s="32">
        <f t="shared" si="1"/>
        <v>86000</v>
      </c>
      <c r="G47" s="12"/>
      <c r="I47" s="12"/>
      <c r="K47" s="12"/>
      <c r="N47" s="8"/>
      <c r="O47" s="12"/>
    </row>
    <row r="48" spans="1:15" s="78" customFormat="1" ht="14.25">
      <c r="A48" s="33"/>
      <c r="B48" s="81" t="s">
        <v>78</v>
      </c>
      <c r="C48" s="54"/>
      <c r="D48" s="25">
        <f>D49</f>
        <v>1200000</v>
      </c>
      <c r="E48" s="25">
        <f>E49</f>
        <v>-700000</v>
      </c>
      <c r="F48" s="25">
        <f>F49</f>
        <v>500000</v>
      </c>
      <c r="G48" s="12"/>
      <c r="I48" s="12"/>
      <c r="K48" s="12"/>
      <c r="N48" s="8"/>
      <c r="O48" s="12"/>
    </row>
    <row r="49" spans="1:15" s="78" customFormat="1" ht="39">
      <c r="A49" s="33" t="s">
        <v>79</v>
      </c>
      <c r="B49" s="81" t="s">
        <v>80</v>
      </c>
      <c r="C49" s="54"/>
      <c r="D49" s="34">
        <v>1200000</v>
      </c>
      <c r="E49" s="32">
        <v>-700000</v>
      </c>
      <c r="F49" s="32">
        <f>D49+E49</f>
        <v>500000</v>
      </c>
      <c r="G49" s="12"/>
      <c r="I49" s="12"/>
      <c r="K49" s="12"/>
      <c r="L49" s="55"/>
      <c r="M49" s="55"/>
      <c r="N49" s="8"/>
      <c r="O49" s="12"/>
    </row>
    <row r="50" spans="1:15" s="55" customFormat="1" ht="14.25">
      <c r="A50" s="74">
        <v>2</v>
      </c>
      <c r="B50" s="82" t="s">
        <v>81</v>
      </c>
      <c r="C50" s="83">
        <f>C51+C52+C53+C54+C55+C56</f>
        <v>16.405</v>
      </c>
      <c r="D50" s="84">
        <f>D51+D52+D53+D54+D55+D56</f>
        <v>27091000</v>
      </c>
      <c r="E50" s="84">
        <f>E51+E52+E53+E54+E55+E56</f>
        <v>-5970000</v>
      </c>
      <c r="F50" s="84">
        <f>F51+F52+F53+F54+F55+F56</f>
        <v>21121000</v>
      </c>
      <c r="G50" s="12"/>
      <c r="I50" s="12"/>
      <c r="K50" s="12"/>
      <c r="L50"/>
      <c r="M50"/>
      <c r="N50" s="8"/>
      <c r="O50" s="12"/>
    </row>
    <row r="51" spans="1:15" ht="39">
      <c r="A51" s="33" t="s">
        <v>82</v>
      </c>
      <c r="B51" s="54" t="s">
        <v>83</v>
      </c>
      <c r="C51" s="69">
        <v>4.095</v>
      </c>
      <c r="D51" s="34">
        <v>2439000</v>
      </c>
      <c r="E51" s="31"/>
      <c r="F51" s="31">
        <f aca="true" t="shared" si="2" ref="F51:F56">D51+E51</f>
        <v>2439000</v>
      </c>
      <c r="G51" s="12"/>
      <c r="I51" s="12"/>
      <c r="K51" s="12"/>
      <c r="L51" s="68"/>
      <c r="M51" s="68"/>
      <c r="N51" s="8"/>
      <c r="O51" s="12"/>
    </row>
    <row r="52" spans="1:15" s="68" customFormat="1" ht="52.5">
      <c r="A52" s="33" t="s">
        <v>46</v>
      </c>
      <c r="B52" s="54" t="s">
        <v>84</v>
      </c>
      <c r="C52" s="69">
        <v>1.5</v>
      </c>
      <c r="D52" s="34">
        <v>1570000</v>
      </c>
      <c r="E52" s="32">
        <v>-570000</v>
      </c>
      <c r="F52" s="31">
        <f t="shared" si="2"/>
        <v>1000000</v>
      </c>
      <c r="G52" s="12"/>
      <c r="I52" s="12"/>
      <c r="K52" s="12"/>
      <c r="L52"/>
      <c r="M52"/>
      <c r="N52" s="8"/>
      <c r="O52" s="12"/>
    </row>
    <row r="53" spans="1:15" ht="26.25">
      <c r="A53" s="33" t="s">
        <v>48</v>
      </c>
      <c r="B53" s="54" t="s">
        <v>85</v>
      </c>
      <c r="C53" s="67">
        <v>3</v>
      </c>
      <c r="D53" s="30">
        <v>3682000</v>
      </c>
      <c r="E53" s="31"/>
      <c r="F53" s="31">
        <f t="shared" si="2"/>
        <v>3682000</v>
      </c>
      <c r="G53" s="12"/>
      <c r="I53" s="12"/>
      <c r="K53" s="12"/>
      <c r="N53" s="8"/>
      <c r="O53" s="12"/>
    </row>
    <row r="54" spans="1:15" ht="66">
      <c r="A54" s="33" t="s">
        <v>50</v>
      </c>
      <c r="B54" s="54" t="s">
        <v>86</v>
      </c>
      <c r="C54" s="85">
        <v>3.28</v>
      </c>
      <c r="D54" s="34">
        <v>5500000</v>
      </c>
      <c r="E54" s="31"/>
      <c r="F54" s="31">
        <f t="shared" si="2"/>
        <v>5500000</v>
      </c>
      <c r="G54" s="12"/>
      <c r="I54" s="12"/>
      <c r="K54" s="12"/>
      <c r="L54" s="68"/>
      <c r="M54" s="68"/>
      <c r="N54" s="8"/>
      <c r="O54" s="12"/>
    </row>
    <row r="55" spans="1:15" s="68" customFormat="1" ht="39">
      <c r="A55" s="33" t="s">
        <v>87</v>
      </c>
      <c r="B55" s="54" t="s">
        <v>88</v>
      </c>
      <c r="C55" s="85">
        <v>3.2</v>
      </c>
      <c r="D55" s="34">
        <v>11400000</v>
      </c>
      <c r="E55" s="32">
        <v>-4400000</v>
      </c>
      <c r="F55" s="31">
        <f>D55+E55</f>
        <v>7000000</v>
      </c>
      <c r="G55" s="12"/>
      <c r="I55" s="12"/>
      <c r="K55" s="12"/>
      <c r="N55" s="8"/>
      <c r="O55" s="12"/>
    </row>
    <row r="56" spans="1:15" s="68" customFormat="1" ht="52.5">
      <c r="A56" s="33" t="s">
        <v>89</v>
      </c>
      <c r="B56" s="54" t="s">
        <v>90</v>
      </c>
      <c r="C56" s="67">
        <v>1.33</v>
      </c>
      <c r="D56" s="34">
        <v>2500000</v>
      </c>
      <c r="E56" s="32">
        <v>-1000000</v>
      </c>
      <c r="F56" s="31">
        <f t="shared" si="2"/>
        <v>1500000</v>
      </c>
      <c r="G56" s="12"/>
      <c r="I56" s="12"/>
      <c r="K56" s="12"/>
      <c r="L56" s="55"/>
      <c r="M56" s="55"/>
      <c r="N56" s="8"/>
      <c r="O56" s="12"/>
    </row>
    <row r="57" spans="1:15" s="55" customFormat="1" ht="26.25">
      <c r="A57" s="74" t="s">
        <v>35</v>
      </c>
      <c r="B57" s="82" t="s">
        <v>91</v>
      </c>
      <c r="C57" s="83" t="s">
        <v>92</v>
      </c>
      <c r="D57" s="84">
        <f>D58+D59+D60+D61+D62</f>
        <v>6890000</v>
      </c>
      <c r="E57" s="84">
        <f>E58+E59+E60+E61+E62</f>
        <v>-1500000</v>
      </c>
      <c r="F57" s="84">
        <f>F58+F59+F60+F61+F62</f>
        <v>5390000</v>
      </c>
      <c r="G57" s="12"/>
      <c r="I57" s="12"/>
      <c r="K57" s="12"/>
      <c r="L57"/>
      <c r="M57"/>
      <c r="N57" s="8"/>
      <c r="O57" s="12"/>
    </row>
    <row r="58" spans="1:15" ht="52.5">
      <c r="A58" s="33" t="s">
        <v>93</v>
      </c>
      <c r="B58" s="54" t="s">
        <v>94</v>
      </c>
      <c r="C58" s="67" t="s">
        <v>95</v>
      </c>
      <c r="D58" s="34">
        <v>3000000</v>
      </c>
      <c r="E58" s="31">
        <v>-1500000</v>
      </c>
      <c r="F58" s="31">
        <f>D58+E58</f>
        <v>1500000</v>
      </c>
      <c r="G58" s="12"/>
      <c r="I58" s="12"/>
      <c r="K58" s="12"/>
      <c r="N58" s="8"/>
      <c r="O58" s="12"/>
    </row>
    <row r="59" spans="1:15" ht="39.75">
      <c r="A59" s="33" t="s">
        <v>96</v>
      </c>
      <c r="B59" s="86" t="s">
        <v>97</v>
      </c>
      <c r="C59" s="67" t="s">
        <v>95</v>
      </c>
      <c r="D59" s="30">
        <v>1250000</v>
      </c>
      <c r="E59" s="31"/>
      <c r="F59" s="31">
        <f>D59+E59</f>
        <v>1250000</v>
      </c>
      <c r="G59" s="12"/>
      <c r="I59" s="12"/>
      <c r="K59" s="12"/>
      <c r="N59" s="8"/>
      <c r="O59" s="12"/>
    </row>
    <row r="60" spans="1:15" ht="27">
      <c r="A60" s="33" t="s">
        <v>98</v>
      </c>
      <c r="B60" s="86" t="s">
        <v>99</v>
      </c>
      <c r="C60" s="67" t="s">
        <v>95</v>
      </c>
      <c r="D60" s="30">
        <v>1000000</v>
      </c>
      <c r="E60" s="31"/>
      <c r="F60" s="31">
        <f aca="true" t="shared" si="3" ref="F60:F68">D60+E60</f>
        <v>1000000</v>
      </c>
      <c r="G60" s="12"/>
      <c r="I60" s="12"/>
      <c r="K60" s="12"/>
      <c r="N60" s="8"/>
      <c r="O60" s="12"/>
    </row>
    <row r="61" spans="1:15" ht="27">
      <c r="A61" s="33" t="s">
        <v>100</v>
      </c>
      <c r="B61" s="86" t="s">
        <v>101</v>
      </c>
      <c r="C61" s="67" t="s">
        <v>95</v>
      </c>
      <c r="D61" s="30">
        <v>1200000</v>
      </c>
      <c r="E61" s="31"/>
      <c r="F61" s="31">
        <f t="shared" si="3"/>
        <v>1200000</v>
      </c>
      <c r="G61" s="12"/>
      <c r="I61" s="12"/>
      <c r="K61" s="12"/>
      <c r="N61" s="8"/>
      <c r="O61" s="12"/>
    </row>
    <row r="62" spans="1:15" ht="27">
      <c r="A62" s="33" t="s">
        <v>102</v>
      </c>
      <c r="B62" s="86" t="s">
        <v>103</v>
      </c>
      <c r="C62" s="67" t="s">
        <v>95</v>
      </c>
      <c r="D62" s="30">
        <v>440000</v>
      </c>
      <c r="E62" s="87"/>
      <c r="F62" s="31">
        <f t="shared" si="3"/>
        <v>440000</v>
      </c>
      <c r="G62" s="12"/>
      <c r="I62" s="12"/>
      <c r="K62" s="12"/>
      <c r="L62" s="55"/>
      <c r="M62" s="55"/>
      <c r="N62" s="8"/>
      <c r="O62" s="12"/>
    </row>
    <row r="63" spans="1:15" s="55" customFormat="1" ht="39">
      <c r="A63" s="88" t="s">
        <v>104</v>
      </c>
      <c r="B63" s="76" t="s">
        <v>105</v>
      </c>
      <c r="C63" s="89"/>
      <c r="D63" s="25">
        <f>SUM(D64:D66)</f>
        <v>0</v>
      </c>
      <c r="E63" s="25">
        <f>SUM(E64:E66)</f>
        <v>0</v>
      </c>
      <c r="F63" s="25">
        <f>SUM(F64:F66)</f>
        <v>0</v>
      </c>
      <c r="G63" s="12"/>
      <c r="I63" s="12"/>
      <c r="K63" s="12"/>
      <c r="L63"/>
      <c r="M63"/>
      <c r="N63" s="8"/>
      <c r="O63" s="12"/>
    </row>
    <row r="64" spans="1:15" ht="39.75">
      <c r="A64" s="33" t="s">
        <v>106</v>
      </c>
      <c r="B64" s="86" t="s">
        <v>107</v>
      </c>
      <c r="C64" s="67"/>
      <c r="D64" s="30">
        <v>0</v>
      </c>
      <c r="E64" s="31"/>
      <c r="F64" s="31">
        <f t="shared" si="3"/>
        <v>0</v>
      </c>
      <c r="G64" s="12"/>
      <c r="I64" s="12"/>
      <c r="K64" s="12"/>
      <c r="N64" s="8"/>
      <c r="O64" s="12"/>
    </row>
    <row r="65" spans="1:15" ht="39.75">
      <c r="A65" s="33" t="s">
        <v>108</v>
      </c>
      <c r="B65" s="86" t="s">
        <v>109</v>
      </c>
      <c r="C65" s="67"/>
      <c r="D65" s="30">
        <v>0</v>
      </c>
      <c r="E65" s="31"/>
      <c r="F65" s="31">
        <f t="shared" si="3"/>
        <v>0</v>
      </c>
      <c r="G65" s="12"/>
      <c r="I65" s="12"/>
      <c r="K65" s="12"/>
      <c r="N65" s="8"/>
      <c r="O65" s="12"/>
    </row>
    <row r="66" spans="1:15" ht="27">
      <c r="A66" s="90" t="s">
        <v>110</v>
      </c>
      <c r="B66" s="91" t="s">
        <v>111</v>
      </c>
      <c r="C66" s="85"/>
      <c r="D66" s="92">
        <v>0</v>
      </c>
      <c r="E66" s="31"/>
      <c r="F66" s="31">
        <f t="shared" si="3"/>
        <v>0</v>
      </c>
      <c r="G66" s="12"/>
      <c r="I66" s="12"/>
      <c r="K66" s="12"/>
      <c r="N66" s="8"/>
      <c r="O66" s="12"/>
    </row>
    <row r="67" spans="1:15" ht="14.25">
      <c r="A67" s="93" t="s">
        <v>112</v>
      </c>
      <c r="B67" s="94" t="s">
        <v>113</v>
      </c>
      <c r="C67" s="95"/>
      <c r="D67" s="96">
        <f>D68</f>
        <v>2300000</v>
      </c>
      <c r="E67" s="96">
        <f>E68</f>
        <v>-900000</v>
      </c>
      <c r="F67" s="96">
        <f>F68</f>
        <v>1400000</v>
      </c>
      <c r="G67" s="12"/>
      <c r="I67" s="12"/>
      <c r="K67" s="12"/>
      <c r="N67" s="8"/>
      <c r="O67" s="12"/>
    </row>
    <row r="68" spans="1:15" ht="39">
      <c r="A68" s="97" t="s">
        <v>114</v>
      </c>
      <c r="B68" s="98" t="s">
        <v>115</v>
      </c>
      <c r="C68" s="23"/>
      <c r="D68" s="99">
        <v>2300000</v>
      </c>
      <c r="E68" s="100">
        <v>-900000</v>
      </c>
      <c r="F68" s="100">
        <f t="shared" si="3"/>
        <v>1400000</v>
      </c>
      <c r="G68" s="12"/>
      <c r="I68" s="12"/>
      <c r="K68" s="12"/>
      <c r="N68" s="8"/>
      <c r="O68" s="12"/>
    </row>
    <row r="69" spans="1:14" ht="14.25">
      <c r="A69" s="101"/>
      <c r="B69" s="102"/>
      <c r="C69" s="103"/>
      <c r="D69" s="104"/>
      <c r="E69" s="105"/>
      <c r="F69" s="105"/>
      <c r="N69" s="8"/>
    </row>
    <row r="70" spans="1:6" ht="14.25">
      <c r="A70" s="106"/>
      <c r="B70" s="107"/>
      <c r="C70" s="107"/>
      <c r="D70" s="108"/>
      <c r="E70" s="108"/>
      <c r="F70" s="108"/>
    </row>
    <row r="71" spans="1:6" ht="14.25">
      <c r="A71" s="106"/>
      <c r="B71" s="107"/>
      <c r="C71" s="107"/>
      <c r="D71" s="108"/>
      <c r="E71" s="108"/>
      <c r="F71" s="108"/>
    </row>
    <row r="72" spans="1:6" ht="14.25">
      <c r="A72" s="106"/>
      <c r="B72" s="108"/>
      <c r="C72" s="108"/>
      <c r="D72" s="108"/>
      <c r="E72" s="108"/>
      <c r="F72" s="108"/>
    </row>
    <row r="73" spans="1:6" ht="14.25">
      <c r="A73" s="106"/>
      <c r="B73" s="108"/>
      <c r="C73" s="108"/>
      <c r="D73" s="108"/>
      <c r="E73" s="108"/>
      <c r="F73" s="108"/>
    </row>
    <row r="74" spans="1:6" ht="14.25">
      <c r="A74" s="106"/>
      <c r="B74" s="108"/>
      <c r="C74" s="108"/>
      <c r="D74" s="108"/>
      <c r="E74" s="108"/>
      <c r="F74" s="108"/>
    </row>
    <row r="75" spans="1:6" ht="14.25">
      <c r="A75" s="106"/>
      <c r="B75" s="108"/>
      <c r="C75" s="108"/>
      <c r="D75" s="108"/>
      <c r="E75" s="108"/>
      <c r="F75" s="108"/>
    </row>
  </sheetData>
  <sheetProtection/>
  <autoFilter ref="A4:F68"/>
  <mergeCells count="1">
    <mergeCell ref="A2:F2"/>
  </mergeCells>
  <printOptions horizontalCentered="1"/>
  <pageMargins left="0.8267716535433072" right="0" top="0.7874015748031497" bottom="0.6692913385826772" header="0" footer="0"/>
  <pageSetup horizontalDpi="300" verticalDpi="300" orientation="portrait" paperSize="9" scale="80" r:id="rId1"/>
  <headerFooter alignWithMargins="0">
    <oddHeader xml:space="preserve">&amp;LROMÂNIA
JUDEŢUL MUREŞ
CONSILIUL JUDEŢEAN MUREŞ&amp;RAnexa nr.9/e la HCJM  nr.___/ 2015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2015-11-19T07:35:35Z</cp:lastPrinted>
  <dcterms:created xsi:type="dcterms:W3CDTF">2015-11-16T13:09:00Z</dcterms:created>
  <dcterms:modified xsi:type="dcterms:W3CDTF">2015-11-24T10:29:10Z</dcterms:modified>
  <cp:category/>
  <cp:version/>
  <cp:contentType/>
  <cp:contentStatus/>
</cp:coreProperties>
</file>